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Sheet1!$A$3:$F$141</definedName>
  </definedNames>
  <calcPr calcId="125725"/>
</workbook>
</file>

<file path=xl/calcChain.xml><?xml version="1.0" encoding="utf-8"?>
<calcChain xmlns="http://schemas.openxmlformats.org/spreadsheetml/2006/main">
  <c r="E80" i="1"/>
  <c r="E82"/>
  <c r="F140" l="1"/>
  <c r="F37"/>
  <c r="F11"/>
  <c r="F139"/>
  <c r="F137"/>
  <c r="E77"/>
  <c r="E71"/>
  <c r="E69"/>
  <c r="E59"/>
  <c r="E75"/>
  <c r="E79"/>
  <c r="E61"/>
  <c r="E66"/>
  <c r="F138"/>
  <c r="E7" l="1"/>
  <c r="F4" s="1"/>
  <c r="F34"/>
  <c r="E128"/>
  <c r="E126"/>
  <c r="F106" s="1"/>
  <c r="E97"/>
  <c r="F92" s="1"/>
  <c r="E56"/>
  <c r="F53" s="1"/>
  <c r="E76"/>
  <c r="E47"/>
  <c r="F45" s="1"/>
  <c r="E23"/>
  <c r="F136"/>
  <c r="F134"/>
  <c r="F105"/>
  <c r="F85"/>
  <c r="F129"/>
  <c r="E141" l="1"/>
  <c r="F22"/>
  <c r="F89" l="1"/>
  <c r="F20" l="1"/>
  <c r="F141" s="1"/>
</calcChain>
</file>

<file path=xl/sharedStrings.xml><?xml version="1.0" encoding="utf-8"?>
<sst xmlns="http://schemas.openxmlformats.org/spreadsheetml/2006/main" count="297" uniqueCount="143">
  <si>
    <t>单位：北京新阳光慈善基金会</t>
    <phoneticPr fontId="1" type="noConversion"/>
  </si>
  <si>
    <t>单位：元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</si>
  <si>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</si>
  <si>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</si>
  <si>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</si>
  <si>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</si>
  <si>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</si>
  <si>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</si>
  <si>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</si>
  <si>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</si>
  <si>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</si>
  <si>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</si>
  <si>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</si>
  <si>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</si>
  <si>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</si>
  <si>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爱心捐赠-大病儿童的生命的礼物	</t>
  </si>
  <si>
    <t>蚂蚁金服</t>
    <phoneticPr fontId="1" type="noConversion"/>
  </si>
  <si>
    <t>大病儿童的生命的礼物</t>
  </si>
  <si>
    <t xml:space="preserve">舒缓治疗给宝贝一夜安眠	</t>
  </si>
  <si>
    <t>国善行天使守护计划</t>
  </si>
  <si>
    <t>银行</t>
    <phoneticPr fontId="1" type="noConversion"/>
  </si>
  <si>
    <t>美团</t>
    <phoneticPr fontId="1" type="noConversion"/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</si>
  <si>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</si>
  <si>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</si>
  <si>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</si>
  <si>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</si>
  <si>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</si>
  <si>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</si>
  <si>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</si>
  <si>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营养餐</t>
    <phoneticPr fontId="1" type="noConversion"/>
  </si>
  <si>
    <t>凉山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</si>
  <si>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</si>
  <si>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</si>
  <si>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</si>
  <si>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</si>
  <si>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</si>
  <si>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</si>
  <si>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灵析</t>
    <phoneticPr fontId="1" type="noConversion"/>
  </si>
  <si>
    <t>竹林计划</t>
    <phoneticPr fontId="1" type="noConversion"/>
  </si>
  <si>
    <t>灵析</t>
    <phoneticPr fontId="1" type="noConversion"/>
  </si>
  <si>
    <t>闪光侠</t>
    <phoneticPr fontId="1" type="noConversion"/>
  </si>
  <si>
    <t>非限定</t>
    <phoneticPr fontId="1" type="noConversion"/>
  </si>
  <si>
    <t>合计</t>
    <phoneticPr fontId="1" type="noConversion"/>
  </si>
  <si>
    <t>香柏树</t>
    <phoneticPr fontId="1" type="noConversion"/>
  </si>
  <si>
    <t>慈善募捐｜舒缓治疗关爱肿瘤儿童｜新华公益</t>
  </si>
  <si>
    <t>心目影院-盲人看电影</t>
  </si>
  <si>
    <t>美团</t>
    <phoneticPr fontId="1" type="noConversion"/>
  </si>
  <si>
    <t>口罩天使</t>
    <phoneticPr fontId="1" type="noConversion"/>
  </si>
  <si>
    <t>童样的世界</t>
    <phoneticPr fontId="1" type="noConversion"/>
  </si>
  <si>
    <t>`点亮“心希望”</t>
  </si>
  <si>
    <t>`铿锵玫瑰守护天使</t>
  </si>
  <si>
    <t>`盲人专业合唱团</t>
  </si>
  <si>
    <t>`美团订单-帮视障人士看电影</t>
  </si>
  <si>
    <t>`让爱温暖失独老人</t>
  </si>
  <si>
    <t>`让跨性别者不再抑郁</t>
  </si>
  <si>
    <t>`乳腺癌健康生育计划</t>
  </si>
  <si>
    <t>`守护爱，一起行</t>
  </si>
  <si>
    <t>`喜乐烛光重疾救助</t>
  </si>
  <si>
    <t>`遇见开怀遇见疗愈</t>
  </si>
  <si>
    <t>微博</t>
    <phoneticPr fontId="1" type="noConversion"/>
  </si>
  <si>
    <t>北京新阳光慈善基金会</t>
    <phoneticPr fontId="1" type="noConversion"/>
  </si>
  <si>
    <t xml:space="preserve">新阳光爱心捐赠，感谢您，让世界更温暖	</t>
  </si>
  <si>
    <t>`癌症儿童营养康复路</t>
    <phoneticPr fontId="1" type="noConversion"/>
  </si>
  <si>
    <t>白血病果果的移植路</t>
  </si>
  <si>
    <t>`粉红力量让生命有光</t>
  </si>
  <si>
    <t>`盲童阅读援助计划</t>
  </si>
  <si>
    <t>`生命龙舟唤醒龙姊妹</t>
  </si>
  <si>
    <t>`用爱点亮心灯</t>
  </si>
  <si>
    <t>美团</t>
  </si>
  <si>
    <t>腾讯</t>
  </si>
  <si>
    <t>滨海国金</t>
  </si>
  <si>
    <t>慈善募捐｜新阳光之友计划（月捐）</t>
    <phoneticPr fontId="1" type="noConversion"/>
  </si>
  <si>
    <t>骨髓库</t>
    <phoneticPr fontId="1" type="noConversion"/>
  </si>
  <si>
    <t>淘宝公益</t>
    <phoneticPr fontId="1" type="noConversion"/>
  </si>
  <si>
    <t>香柏树</t>
    <phoneticPr fontId="1" type="noConversion"/>
  </si>
  <si>
    <t xml:space="preserve">香柏树大病儿童营养支持	</t>
  </si>
  <si>
    <t>银行</t>
    <phoneticPr fontId="1" type="noConversion"/>
  </si>
  <si>
    <t>其他（物资）</t>
    <phoneticPr fontId="1" type="noConversion"/>
  </si>
  <si>
    <t>银行</t>
    <phoneticPr fontId="1" type="noConversion"/>
  </si>
  <si>
    <t>二维码</t>
    <phoneticPr fontId="1" type="noConversion"/>
  </si>
  <si>
    <t>二维码</t>
    <phoneticPr fontId="1" type="noConversion"/>
  </si>
  <si>
    <t xml:space="preserve">爱心捐赠-为重疾宝贝点亮希望	</t>
  </si>
  <si>
    <t>微博</t>
    <phoneticPr fontId="1" type="noConversion"/>
  </si>
  <si>
    <t>蚂蚁金服</t>
    <phoneticPr fontId="1" type="noConversion"/>
  </si>
  <si>
    <t>蓝色奔跑</t>
    <phoneticPr fontId="1" type="noConversion"/>
  </si>
  <si>
    <t>二维码</t>
    <phoneticPr fontId="1" type="noConversion"/>
  </si>
  <si>
    <t>7岁女孩患上白血病，依然怀揣拉丁舞梦</t>
  </si>
  <si>
    <t xml:space="preserve">爱心捐赠-帮海南女孩重回校园	</t>
  </si>
  <si>
    <t xml:space="preserve">爱心捐赠-二次移植勇闯排异关	</t>
  </si>
  <si>
    <t xml:space="preserve">爱心捐赠-急淋男孩艰难求生	</t>
  </si>
  <si>
    <t xml:space="preserve">爱心捐赠-继父为爱救再障儿子	</t>
  </si>
  <si>
    <t xml:space="preserve">爱心捐赠-抗白母亲，为爱坚强	</t>
  </si>
  <si>
    <t xml:space="preserve">爱心捐赠-乐观美娴打败噬血魔	</t>
  </si>
  <si>
    <t xml:space="preserve">爱心捐赠-苗族女娃渴盼移植	</t>
  </si>
  <si>
    <t xml:space="preserve">爱心捐赠-神母瘤女童的移植路	</t>
  </si>
  <si>
    <t xml:space="preserve">爱心捐赠-我是小白，病魔走开	</t>
  </si>
  <si>
    <t xml:space="preserve">爱心捐赠-重病母亲，为爱坚守	</t>
  </si>
  <si>
    <t xml:space="preserve">爱心捐赠-助白血病儿完成化疗	</t>
  </si>
  <si>
    <t xml:space="preserve">爱心捐赠-助白血少年坚抗病魔	</t>
  </si>
  <si>
    <t xml:space="preserve">爱心捐赠-助力琴琴抗战白血病	</t>
  </si>
  <si>
    <t xml:space="preserve">白血病复发儿的漫漫治疗路	</t>
  </si>
  <si>
    <t>`白血复发儿的漫漫治疗路</t>
  </si>
  <si>
    <t>`不被淋巴瘤打倒的残疾青年</t>
  </si>
  <si>
    <t>`你若不离，我便不弃</t>
  </si>
  <si>
    <t>`妈妈盼大爱救血癌女</t>
  </si>
  <si>
    <t>`漫漫十年求生路</t>
  </si>
  <si>
    <t>`再次重生女孩需救助</t>
  </si>
  <si>
    <t>淘宝公益</t>
    <phoneticPr fontId="1" type="noConversion"/>
  </si>
  <si>
    <t>轻松筹</t>
    <phoneticPr fontId="1" type="noConversion"/>
  </si>
  <si>
    <t xml:space="preserve">爱心捐赠-生命的接力	</t>
  </si>
  <si>
    <t xml:space="preserve">阳光骨髓库	</t>
  </si>
  <si>
    <t>云南脑瘤</t>
    <phoneticPr fontId="1" type="noConversion"/>
  </si>
  <si>
    <t>汤沁怡</t>
    <phoneticPr fontId="1" type="noConversion"/>
  </si>
  <si>
    <t>银行</t>
    <phoneticPr fontId="1" type="noConversion"/>
  </si>
  <si>
    <t>配捐</t>
    <phoneticPr fontId="1" type="noConversion"/>
  </si>
  <si>
    <t>华润医药公司</t>
  </si>
  <si>
    <t>北京科园信海公司</t>
  </si>
  <si>
    <t>友邦保险</t>
    <phoneticPr fontId="1" type="noConversion"/>
  </si>
  <si>
    <t>腾讯公益</t>
    <phoneticPr fontId="1" type="noConversion"/>
  </si>
  <si>
    <t>腾讯科技</t>
    <phoneticPr fontId="1" type="noConversion"/>
  </si>
  <si>
    <t>7月多计收入调整</t>
    <phoneticPr fontId="1" type="noConversion"/>
  </si>
  <si>
    <t>一生的礼物</t>
    <phoneticPr fontId="1" type="noConversion"/>
  </si>
  <si>
    <t>袁璨</t>
    <phoneticPr fontId="1" type="noConversion"/>
  </si>
  <si>
    <t>JU SUJIN</t>
  </si>
  <si>
    <t>维亚生物科技（上海）有限公司</t>
  </si>
  <si>
    <t>许杰</t>
  </si>
  <si>
    <t>激励奖</t>
    <phoneticPr fontId="1" type="noConversion"/>
  </si>
  <si>
    <t>提供服务收入</t>
    <phoneticPr fontId="1" type="noConversion"/>
  </si>
  <si>
    <t>退款</t>
    <phoneticPr fontId="1" type="noConversion"/>
  </si>
  <si>
    <t>乳癌</t>
    <phoneticPr fontId="1" type="noConversion"/>
  </si>
  <si>
    <t>银行</t>
    <phoneticPr fontId="1" type="noConversion"/>
  </si>
  <si>
    <t>复星公益</t>
    <phoneticPr fontId="1" type="noConversion"/>
  </si>
  <si>
    <t>手机帮盲社区平台</t>
    <phoneticPr fontId="1" type="noConversion"/>
  </si>
  <si>
    <t>祈愿一线之牵</t>
    <phoneticPr fontId="1" type="noConversion"/>
  </si>
  <si>
    <t>配捐+奖励</t>
    <phoneticPr fontId="1" type="noConversion"/>
  </si>
  <si>
    <t>淋巴瘤</t>
    <phoneticPr fontId="1" type="noConversion"/>
  </si>
  <si>
    <t>罗氏</t>
    <phoneticPr fontId="1" type="noConversion"/>
  </si>
  <si>
    <t>博仁医院</t>
  </si>
  <si>
    <t>驻科社工</t>
    <phoneticPr fontId="1" type="noConversion"/>
  </si>
  <si>
    <t>净化器</t>
    <phoneticPr fontId="1" type="noConversion"/>
  </si>
  <si>
    <t>博仁</t>
    <phoneticPr fontId="1" type="noConversion"/>
  </si>
  <si>
    <t>青青草</t>
    <phoneticPr fontId="1" type="noConversion"/>
  </si>
  <si>
    <t>2019年11月收入明细表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</si>
</sst>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6" fillId="0" borderId="2" xfId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43" fontId="5" fillId="0" borderId="2" xfId="1" applyFont="1" applyFill="1" applyBorder="1">
      <alignment vertical="center"/>
    </xf>
    <xf numFmtId="43" fontId="0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selection activeCell="G2" sqref="G1:G1048576"/>
    </sheetView>
  </sheetViews>
  <sheetFormatPr defaultRowHeight="14.4"/>
  <cols>
    <col min="1" max="1" width="14.88671875" style="10" customWidth="1"/>
    <col min="2" max="2" width="25.44140625" style="23" customWidth="1"/>
    <col min="3" max="3" width="14" style="6" customWidth="1"/>
    <col min="4" max="4" width="18.33203125" style="23" customWidth="1"/>
    <col min="5" max="5" width="17.109375" style="4" customWidth="1"/>
    <col min="6" max="6" width="17.5546875" style="6" customWidth="1"/>
    <col min="7" max="16384" width="8.88671875" style="6"/>
  </cols>
  <sheetData>
    <row r="1" spans="1:6" ht="17.399999999999999">
      <c r="A1" s="40" t="s">
        <v>142</v>
      </c>
      <c r="B1" s="40"/>
      <c r="C1" s="40"/>
      <c r="D1" s="40"/>
      <c r="E1" s="40"/>
      <c r="F1" s="40"/>
    </row>
    <row r="2" spans="1:6">
      <c r="A2" s="7" t="s">
        <v>0</v>
      </c>
      <c r="B2" s="21"/>
      <c r="C2" s="1"/>
      <c r="D2" s="2"/>
      <c r="E2" s="3"/>
      <c r="F2" s="5" t="s">
        <v>1</v>
      </c>
    </row>
    <row r="3" spans="1:6" s="9" customFormat="1" ht="22.2" customHeight="1">
      <c r="A3" s="11" t="s">
        <v>2</v>
      </c>
      <c r="B3" s="12" t="s">
        <v>22</v>
      </c>
      <c r="C3" s="8" t="s">
        <v>3</v>
      </c>
      <c r="D3" s="34" t="s">
        <v>4</v>
      </c>
      <c r="E3" s="33" t="s">
        <v>5</v>
      </c>
      <c r="F3" s="33" t="s">
        <v>6</v>
      </c>
    </row>
    <row r="4" spans="1:6" ht="24.6" customHeight="1">
      <c r="A4" s="41" t="s">
        <v>14</v>
      </c>
      <c r="B4" s="41" t="s">
        <v>14</v>
      </c>
      <c r="C4" s="13" t="s">
        <v>79</v>
      </c>
      <c r="D4" s="12"/>
      <c r="E4" s="27">
        <v>226712.93</v>
      </c>
      <c r="F4" s="43">
        <f>SUM(E4:E10)</f>
        <v>414352.38</v>
      </c>
    </row>
    <row r="5" spans="1:6" ht="24.6" customHeight="1">
      <c r="A5" s="41"/>
      <c r="B5" s="41"/>
      <c r="C5" s="13" t="s">
        <v>79</v>
      </c>
      <c r="D5" s="12"/>
      <c r="E5" s="18">
        <v>236</v>
      </c>
      <c r="F5" s="43"/>
    </row>
    <row r="6" spans="1:6" ht="24.6" customHeight="1">
      <c r="A6" s="41"/>
      <c r="B6" s="41"/>
      <c r="C6" s="16" t="s">
        <v>10</v>
      </c>
      <c r="D6" s="12"/>
      <c r="E6" s="27">
        <v>6654.21</v>
      </c>
      <c r="F6" s="43"/>
    </row>
    <row r="7" spans="1:6" ht="24.6" customHeight="1">
      <c r="A7" s="41"/>
      <c r="B7" s="41"/>
      <c r="C7" s="16" t="s">
        <v>10</v>
      </c>
      <c r="D7" s="12" t="s">
        <v>114</v>
      </c>
      <c r="E7" s="27">
        <f>8000+19103.41</f>
        <v>27103.41</v>
      </c>
      <c r="F7" s="43"/>
    </row>
    <row r="8" spans="1:6" ht="24.6" customHeight="1">
      <c r="A8" s="41"/>
      <c r="B8" s="41"/>
      <c r="C8" s="16" t="s">
        <v>10</v>
      </c>
      <c r="D8" s="12" t="s">
        <v>119</v>
      </c>
      <c r="E8" s="27">
        <v>11599.5</v>
      </c>
      <c r="F8" s="43"/>
    </row>
    <row r="9" spans="1:6" ht="24.6" customHeight="1">
      <c r="A9" s="41"/>
      <c r="B9" s="41"/>
      <c r="C9" s="13" t="s">
        <v>113</v>
      </c>
      <c r="D9" s="12" t="s">
        <v>112</v>
      </c>
      <c r="E9" s="27">
        <v>118000</v>
      </c>
      <c r="F9" s="43"/>
    </row>
    <row r="10" spans="1:6" ht="24.6" customHeight="1">
      <c r="A10" s="41"/>
      <c r="B10" s="41"/>
      <c r="C10" s="13" t="s">
        <v>20</v>
      </c>
      <c r="D10" s="12"/>
      <c r="E10" s="15">
        <v>24046.33</v>
      </c>
      <c r="F10" s="43"/>
    </row>
    <row r="11" spans="1:6" ht="24.6" customHeight="1">
      <c r="A11" s="44" t="s">
        <v>9</v>
      </c>
      <c r="B11" s="44" t="s">
        <v>9</v>
      </c>
      <c r="C11" s="13" t="s">
        <v>79</v>
      </c>
      <c r="D11" s="12"/>
      <c r="E11" s="27">
        <v>3959.36</v>
      </c>
      <c r="F11" s="42">
        <f>SUM(E11:E19)</f>
        <v>267861.51000000036</v>
      </c>
    </row>
    <row r="12" spans="1:6" ht="24.6" customHeight="1">
      <c r="A12" s="44"/>
      <c r="B12" s="44"/>
      <c r="C12" s="13" t="s">
        <v>16</v>
      </c>
      <c r="D12" s="12"/>
      <c r="E12" s="18">
        <v>15265.540000000321</v>
      </c>
      <c r="F12" s="42"/>
    </row>
    <row r="13" spans="1:6" ht="24.6" customHeight="1">
      <c r="A13" s="44"/>
      <c r="B13" s="44"/>
      <c r="C13" s="16" t="s">
        <v>10</v>
      </c>
      <c r="D13" s="12"/>
      <c r="E13" s="18">
        <v>2632.6499999999996</v>
      </c>
      <c r="F13" s="42"/>
    </row>
    <row r="14" spans="1:6" ht="24.6" customHeight="1">
      <c r="A14" s="44"/>
      <c r="B14" s="44"/>
      <c r="C14" s="13" t="s">
        <v>23</v>
      </c>
      <c r="D14" s="32"/>
      <c r="E14" s="18">
        <v>5091.1600000000071</v>
      </c>
      <c r="F14" s="42"/>
    </row>
    <row r="15" spans="1:6" ht="24.6" customHeight="1">
      <c r="A15" s="44"/>
      <c r="B15" s="44"/>
      <c r="C15" s="16" t="s">
        <v>10</v>
      </c>
      <c r="D15" s="12" t="s">
        <v>114</v>
      </c>
      <c r="E15" s="18">
        <v>3333.66</v>
      </c>
      <c r="F15" s="42"/>
    </row>
    <row r="16" spans="1:6" ht="24.6" customHeight="1">
      <c r="A16" s="44"/>
      <c r="B16" s="44"/>
      <c r="C16" s="13" t="s">
        <v>20</v>
      </c>
      <c r="D16" s="12"/>
      <c r="E16" s="18">
        <v>3579.14</v>
      </c>
      <c r="F16" s="42"/>
    </row>
    <row r="17" spans="1:6" ht="24.6" customHeight="1">
      <c r="A17" s="44"/>
      <c r="B17" s="44"/>
      <c r="C17" s="13" t="s">
        <v>20</v>
      </c>
      <c r="D17" s="12" t="s">
        <v>115</v>
      </c>
      <c r="E17" s="38">
        <v>50000</v>
      </c>
      <c r="F17" s="42"/>
    </row>
    <row r="18" spans="1:6" ht="30.6" customHeight="1">
      <c r="A18" s="44"/>
      <c r="B18" s="44"/>
      <c r="C18" s="13" t="s">
        <v>20</v>
      </c>
      <c r="D18" s="39" t="s">
        <v>116</v>
      </c>
      <c r="E18" s="38">
        <v>50000</v>
      </c>
      <c r="F18" s="42"/>
    </row>
    <row r="19" spans="1:6" ht="30.6" customHeight="1">
      <c r="A19" s="44"/>
      <c r="B19" s="44"/>
      <c r="C19" s="16" t="s">
        <v>77</v>
      </c>
      <c r="D19" s="31" t="s">
        <v>139</v>
      </c>
      <c r="E19" s="38">
        <v>134000</v>
      </c>
      <c r="F19" s="42"/>
    </row>
    <row r="20" spans="1:6" ht="24.6" customHeight="1">
      <c r="A20" s="41" t="s">
        <v>7</v>
      </c>
      <c r="B20" s="41" t="s">
        <v>8</v>
      </c>
      <c r="C20" s="13" t="s">
        <v>79</v>
      </c>
      <c r="D20" s="12"/>
      <c r="E20" s="27">
        <v>12320.56</v>
      </c>
      <c r="F20" s="42">
        <f>SUM(E20:E21)</f>
        <v>12506.58</v>
      </c>
    </row>
    <row r="21" spans="1:6" ht="24.6" customHeight="1">
      <c r="A21" s="41"/>
      <c r="B21" s="41"/>
      <c r="C21" s="16" t="s">
        <v>20</v>
      </c>
      <c r="D21" s="22"/>
      <c r="E21" s="18">
        <v>186.02</v>
      </c>
      <c r="F21" s="42"/>
    </row>
    <row r="22" spans="1:6" ht="24.6" customHeight="1">
      <c r="A22" s="46" t="s">
        <v>24</v>
      </c>
      <c r="B22" s="46" t="s">
        <v>11</v>
      </c>
      <c r="C22" s="16" t="s">
        <v>10</v>
      </c>
      <c r="D22" s="12"/>
      <c r="E22" s="18">
        <v>76875.259999999995</v>
      </c>
      <c r="F22" s="47">
        <f>SUM(E22:E33)</f>
        <v>250620.26000000368</v>
      </c>
    </row>
    <row r="23" spans="1:6" ht="24.6" customHeight="1">
      <c r="A23" s="46"/>
      <c r="B23" s="46"/>
      <c r="C23" s="16" t="s">
        <v>16</v>
      </c>
      <c r="D23" s="31"/>
      <c r="E23" s="18">
        <f>15609.8300000037+0.2</f>
        <v>15610.0300000037</v>
      </c>
      <c r="F23" s="47"/>
    </row>
    <row r="24" spans="1:6" ht="24.6" customHeight="1">
      <c r="A24" s="46"/>
      <c r="B24" s="46"/>
      <c r="C24" s="16" t="s">
        <v>13</v>
      </c>
      <c r="D24" s="31"/>
      <c r="E24" s="18">
        <v>2516</v>
      </c>
      <c r="F24" s="47"/>
    </row>
    <row r="25" spans="1:6" ht="24.6" customHeight="1">
      <c r="A25" s="46"/>
      <c r="B25" s="46"/>
      <c r="C25" s="16" t="s">
        <v>23</v>
      </c>
      <c r="D25" s="17"/>
      <c r="E25" s="18">
        <v>313</v>
      </c>
      <c r="F25" s="47"/>
    </row>
    <row r="26" spans="1:6" ht="24.6" customHeight="1">
      <c r="A26" s="46"/>
      <c r="B26" s="46"/>
      <c r="C26" s="16" t="s">
        <v>25</v>
      </c>
      <c r="D26" s="17"/>
      <c r="E26" s="18">
        <v>288.33999999999997</v>
      </c>
      <c r="F26" s="47"/>
    </row>
    <row r="27" spans="1:6" ht="24.6" customHeight="1">
      <c r="A27" s="46"/>
      <c r="B27" s="46"/>
      <c r="C27" s="16" t="s">
        <v>21</v>
      </c>
      <c r="D27" s="12"/>
      <c r="E27" s="18">
        <v>143</v>
      </c>
      <c r="F27" s="47"/>
    </row>
    <row r="28" spans="1:6" ht="24.6" customHeight="1">
      <c r="A28" s="46"/>
      <c r="B28" s="46"/>
      <c r="C28" s="16" t="s">
        <v>118</v>
      </c>
      <c r="D28" s="12" t="s">
        <v>114</v>
      </c>
      <c r="E28" s="18">
        <v>23645.63</v>
      </c>
      <c r="F28" s="47"/>
    </row>
    <row r="29" spans="1:6" ht="24.6" customHeight="1">
      <c r="A29" s="46"/>
      <c r="B29" s="46"/>
      <c r="C29" s="16" t="s">
        <v>118</v>
      </c>
      <c r="D29" s="12" t="s">
        <v>119</v>
      </c>
      <c r="E29" s="18">
        <v>9712</v>
      </c>
      <c r="F29" s="47"/>
    </row>
    <row r="30" spans="1:6" ht="24.6" customHeight="1">
      <c r="A30" s="46"/>
      <c r="B30" s="46"/>
      <c r="C30" s="16" t="s">
        <v>76</v>
      </c>
      <c r="D30" s="12" t="s">
        <v>117</v>
      </c>
      <c r="E30" s="18">
        <v>300000</v>
      </c>
      <c r="F30" s="47"/>
    </row>
    <row r="31" spans="1:6" ht="24.6" customHeight="1">
      <c r="A31" s="46"/>
      <c r="B31" s="46"/>
      <c r="C31" s="16" t="s">
        <v>76</v>
      </c>
      <c r="D31" s="12"/>
      <c r="E31" s="18">
        <v>105</v>
      </c>
      <c r="F31" s="47"/>
    </row>
    <row r="32" spans="1:6" ht="24.6" customHeight="1">
      <c r="A32" s="46"/>
      <c r="B32" s="46"/>
      <c r="C32" s="16" t="s">
        <v>77</v>
      </c>
      <c r="D32" s="12" t="s">
        <v>120</v>
      </c>
      <c r="E32" s="18">
        <v>-235840</v>
      </c>
      <c r="F32" s="47"/>
    </row>
    <row r="33" spans="1:6" ht="24.6" customHeight="1">
      <c r="A33" s="46"/>
      <c r="B33" s="46"/>
      <c r="C33" s="16" t="s">
        <v>77</v>
      </c>
      <c r="D33" s="12"/>
      <c r="E33" s="18">
        <v>57252</v>
      </c>
      <c r="F33" s="47"/>
    </row>
    <row r="34" spans="1:6" ht="24.6" customHeight="1">
      <c r="A34" s="46" t="s">
        <v>31</v>
      </c>
      <c r="B34" s="31" t="s">
        <v>31</v>
      </c>
      <c r="C34" s="16" t="s">
        <v>28</v>
      </c>
      <c r="D34" s="22"/>
      <c r="E34" s="25">
        <v>192668.14</v>
      </c>
      <c r="F34" s="47">
        <f>SUM(E34:E36)</f>
        <v>201161.61000000002</v>
      </c>
    </row>
    <row r="35" spans="1:6" ht="24.6" customHeight="1">
      <c r="A35" s="46"/>
      <c r="B35" s="31"/>
      <c r="C35" s="16" t="s">
        <v>10</v>
      </c>
      <c r="D35" s="22" t="s">
        <v>114</v>
      </c>
      <c r="E35" s="25">
        <v>8486.4699999999993</v>
      </c>
      <c r="F35" s="47"/>
    </row>
    <row r="36" spans="1:6" ht="24.6" customHeight="1">
      <c r="A36" s="46"/>
      <c r="B36" s="31" t="s">
        <v>31</v>
      </c>
      <c r="C36" s="16" t="s">
        <v>32</v>
      </c>
      <c r="D36" s="22"/>
      <c r="E36" s="18">
        <v>7</v>
      </c>
      <c r="F36" s="47"/>
    </row>
    <row r="37" spans="1:6" ht="25.8" customHeight="1">
      <c r="A37" s="48" t="s">
        <v>33</v>
      </c>
      <c r="B37" s="31" t="s">
        <v>15</v>
      </c>
      <c r="C37" s="16" t="s">
        <v>27</v>
      </c>
      <c r="D37" s="31"/>
      <c r="E37" s="18">
        <v>104362.23999999346</v>
      </c>
      <c r="F37" s="47">
        <f>SUM(E37:E44)</f>
        <v>1177830.9699999935</v>
      </c>
    </row>
    <row r="38" spans="1:6" ht="24.6" customHeight="1">
      <c r="A38" s="48"/>
      <c r="B38" s="17" t="s">
        <v>12</v>
      </c>
      <c r="C38" s="16" t="s">
        <v>32</v>
      </c>
      <c r="D38" s="22"/>
      <c r="E38" s="18">
        <v>1362</v>
      </c>
      <c r="F38" s="47"/>
    </row>
    <row r="39" spans="1:6" ht="24.6" customHeight="1">
      <c r="A39" s="48"/>
      <c r="B39" s="31" t="s">
        <v>34</v>
      </c>
      <c r="C39" s="16" t="s">
        <v>28</v>
      </c>
      <c r="D39" s="31"/>
      <c r="E39" s="18">
        <v>1046.3400000000001</v>
      </c>
      <c r="F39" s="47"/>
    </row>
    <row r="40" spans="1:6" ht="24.6" customHeight="1">
      <c r="A40" s="48"/>
      <c r="B40" s="31" t="s">
        <v>34</v>
      </c>
      <c r="C40" s="16" t="s">
        <v>10</v>
      </c>
      <c r="D40" s="31" t="s">
        <v>114</v>
      </c>
      <c r="E40" s="18">
        <v>364.88</v>
      </c>
      <c r="F40" s="47"/>
    </row>
    <row r="41" spans="1:6" ht="24.6" customHeight="1">
      <c r="A41" s="48"/>
      <c r="B41" s="31" t="s">
        <v>121</v>
      </c>
      <c r="C41" s="16" t="s">
        <v>10</v>
      </c>
      <c r="D41" s="31" t="s">
        <v>114</v>
      </c>
      <c r="E41" s="18">
        <v>976882.51</v>
      </c>
      <c r="F41" s="47"/>
    </row>
    <row r="42" spans="1:6" ht="24.6" customHeight="1">
      <c r="A42" s="48"/>
      <c r="B42" s="31" t="s">
        <v>47</v>
      </c>
      <c r="C42" s="16" t="s">
        <v>13</v>
      </c>
      <c r="D42" s="31"/>
      <c r="E42" s="18">
        <v>11</v>
      </c>
      <c r="F42" s="47"/>
    </row>
    <row r="43" spans="1:6" ht="24.6" customHeight="1">
      <c r="A43" s="48"/>
      <c r="B43" s="31" t="s">
        <v>17</v>
      </c>
      <c r="C43" s="16" t="s">
        <v>35</v>
      </c>
      <c r="D43" s="31"/>
      <c r="E43" s="18">
        <v>2</v>
      </c>
      <c r="F43" s="47"/>
    </row>
    <row r="44" spans="1:6" ht="24.6" customHeight="1">
      <c r="A44" s="48"/>
      <c r="B44" s="31" t="s">
        <v>34</v>
      </c>
      <c r="C44" s="16" t="s">
        <v>77</v>
      </c>
      <c r="D44" s="31" t="s">
        <v>139</v>
      </c>
      <c r="E44" s="18">
        <v>93800</v>
      </c>
      <c r="F44" s="47"/>
    </row>
    <row r="45" spans="1:6" ht="31.2" customHeight="1">
      <c r="A45" s="46" t="s">
        <v>36</v>
      </c>
      <c r="B45" s="22"/>
      <c r="C45" s="16" t="s">
        <v>80</v>
      </c>
      <c r="D45" s="31"/>
      <c r="E45" s="18">
        <v>500</v>
      </c>
      <c r="F45" s="47">
        <f>SUM(E45:E52)</f>
        <v>91851.85</v>
      </c>
    </row>
    <row r="46" spans="1:6" ht="31.2" customHeight="1">
      <c r="A46" s="46"/>
      <c r="B46" s="31" t="s">
        <v>18</v>
      </c>
      <c r="C46" s="16" t="s">
        <v>32</v>
      </c>
      <c r="D46" s="31"/>
      <c r="E46" s="18">
        <v>2655</v>
      </c>
      <c r="F46" s="47"/>
    </row>
    <row r="47" spans="1:6" ht="24.6" customHeight="1">
      <c r="A47" s="46"/>
      <c r="B47" s="22" t="s">
        <v>44</v>
      </c>
      <c r="C47" s="16" t="s">
        <v>37</v>
      </c>
      <c r="D47" s="31"/>
      <c r="E47" s="18">
        <f>720+62646.5</f>
        <v>63366.5</v>
      </c>
      <c r="F47" s="47"/>
    </row>
    <row r="48" spans="1:6" ht="24.6" customHeight="1">
      <c r="A48" s="46"/>
      <c r="B48" s="26" t="s">
        <v>48</v>
      </c>
      <c r="C48" s="16" t="s">
        <v>10</v>
      </c>
      <c r="D48" s="31"/>
      <c r="E48" s="18">
        <v>1624.6599999999999</v>
      </c>
      <c r="F48" s="47"/>
    </row>
    <row r="49" spans="1:6" ht="24.6" customHeight="1">
      <c r="A49" s="46"/>
      <c r="B49" s="26" t="s">
        <v>48</v>
      </c>
      <c r="C49" s="16" t="s">
        <v>10</v>
      </c>
      <c r="D49" s="31" t="s">
        <v>114</v>
      </c>
      <c r="E49" s="18">
        <v>17025.689999999999</v>
      </c>
      <c r="F49" s="47"/>
    </row>
    <row r="50" spans="1:6" ht="24.6" customHeight="1">
      <c r="A50" s="46"/>
      <c r="B50" s="26"/>
      <c r="C50" s="16" t="s">
        <v>77</v>
      </c>
      <c r="D50" s="31"/>
      <c r="E50" s="18">
        <v>2680</v>
      </c>
      <c r="F50" s="47"/>
    </row>
    <row r="51" spans="1:6" ht="24.6" customHeight="1">
      <c r="A51" s="46"/>
      <c r="B51" s="26"/>
      <c r="C51" s="16" t="s">
        <v>78</v>
      </c>
      <c r="D51" s="31" t="s">
        <v>122</v>
      </c>
      <c r="E51" s="18">
        <v>3000</v>
      </c>
      <c r="F51" s="47"/>
    </row>
    <row r="52" spans="1:6" ht="24.6" customHeight="1">
      <c r="A52" s="46"/>
      <c r="B52" s="26"/>
      <c r="C52" s="16" t="s">
        <v>78</v>
      </c>
      <c r="D52" s="31"/>
      <c r="E52" s="18">
        <v>1000</v>
      </c>
      <c r="F52" s="47"/>
    </row>
    <row r="53" spans="1:6" ht="24.6" customHeight="1">
      <c r="A53" s="46" t="s">
        <v>38</v>
      </c>
      <c r="B53" s="26" t="s">
        <v>45</v>
      </c>
      <c r="C53" s="19" t="s">
        <v>82</v>
      </c>
      <c r="D53" s="22"/>
      <c r="E53" s="18">
        <v>1171.4399999999991</v>
      </c>
      <c r="F53" s="42">
        <f>SUM(E53:E84)</f>
        <v>181924.59999999776</v>
      </c>
    </row>
    <row r="54" spans="1:6" ht="24.6" customHeight="1">
      <c r="A54" s="46"/>
      <c r="B54" s="26" t="s">
        <v>132</v>
      </c>
      <c r="C54" s="19" t="s">
        <v>69</v>
      </c>
      <c r="D54" s="22" t="s">
        <v>114</v>
      </c>
      <c r="E54" s="18">
        <v>497.17</v>
      </c>
      <c r="F54" s="42"/>
    </row>
    <row r="55" spans="1:6" ht="24.6" customHeight="1">
      <c r="A55" s="46"/>
      <c r="B55" s="19" t="s">
        <v>81</v>
      </c>
      <c r="C55" s="19" t="s">
        <v>83</v>
      </c>
      <c r="D55" s="22"/>
      <c r="E55" s="18">
        <v>30376.679999997712</v>
      </c>
      <c r="F55" s="42"/>
    </row>
    <row r="56" spans="1:6" ht="24.6" customHeight="1">
      <c r="A56" s="46"/>
      <c r="B56" s="19" t="s">
        <v>49</v>
      </c>
      <c r="C56" s="19" t="s">
        <v>69</v>
      </c>
      <c r="D56" s="22"/>
      <c r="E56" s="18">
        <f>12.19+0.01</f>
        <v>12.2</v>
      </c>
      <c r="F56" s="42"/>
    </row>
    <row r="57" spans="1:6" ht="24.6" customHeight="1">
      <c r="A57" s="46"/>
      <c r="B57" s="19" t="s">
        <v>49</v>
      </c>
      <c r="C57" s="19" t="s">
        <v>69</v>
      </c>
      <c r="D57" s="22" t="s">
        <v>114</v>
      </c>
      <c r="E57" s="18">
        <v>3681.07</v>
      </c>
      <c r="F57" s="42"/>
    </row>
    <row r="58" spans="1:6" ht="24.6" customHeight="1">
      <c r="A58" s="46"/>
      <c r="B58" s="19" t="s">
        <v>64</v>
      </c>
      <c r="C58" s="19" t="s">
        <v>69</v>
      </c>
      <c r="D58" s="22"/>
      <c r="E58" s="18">
        <v>8.09</v>
      </c>
      <c r="F58" s="42"/>
    </row>
    <row r="59" spans="1:6" ht="24.6" customHeight="1">
      <c r="A59" s="46"/>
      <c r="B59" s="19" t="s">
        <v>64</v>
      </c>
      <c r="C59" s="19" t="s">
        <v>69</v>
      </c>
      <c r="D59" s="22" t="s">
        <v>134</v>
      </c>
      <c r="E59" s="18">
        <f>4247.49+1600</f>
        <v>5847.49</v>
      </c>
      <c r="F59" s="42"/>
    </row>
    <row r="60" spans="1:6" ht="24.6" customHeight="1">
      <c r="A60" s="46"/>
      <c r="B60" s="19" t="s">
        <v>50</v>
      </c>
      <c r="C60" s="19" t="s">
        <v>69</v>
      </c>
      <c r="D60" s="22"/>
      <c r="E60" s="18">
        <v>5.09</v>
      </c>
      <c r="F60" s="42"/>
    </row>
    <row r="61" spans="1:6" ht="24.6" customHeight="1">
      <c r="A61" s="46"/>
      <c r="B61" s="19" t="s">
        <v>50</v>
      </c>
      <c r="C61" s="19" t="s">
        <v>69</v>
      </c>
      <c r="D61" s="22" t="s">
        <v>134</v>
      </c>
      <c r="E61" s="18">
        <f>2791.85+1600</f>
        <v>4391.8500000000004</v>
      </c>
      <c r="F61" s="42"/>
    </row>
    <row r="62" spans="1:6" ht="24.6" customHeight="1">
      <c r="A62" s="46"/>
      <c r="B62" s="19" t="s">
        <v>50</v>
      </c>
      <c r="C62" s="19" t="s">
        <v>136</v>
      </c>
      <c r="D62" s="22"/>
      <c r="E62" s="18">
        <v>15000</v>
      </c>
      <c r="F62" s="42"/>
    </row>
    <row r="63" spans="1:6" ht="24.6" customHeight="1">
      <c r="A63" s="46"/>
      <c r="B63" s="19" t="s">
        <v>51</v>
      </c>
      <c r="C63" s="19" t="s">
        <v>69</v>
      </c>
      <c r="D63" s="22"/>
      <c r="E63" s="18">
        <v>100</v>
      </c>
      <c r="F63" s="42"/>
    </row>
    <row r="64" spans="1:6" ht="24.6" customHeight="1">
      <c r="A64" s="46"/>
      <c r="B64" s="19" t="s">
        <v>51</v>
      </c>
      <c r="C64" s="19" t="s">
        <v>69</v>
      </c>
      <c r="D64" s="22" t="s">
        <v>114</v>
      </c>
      <c r="E64" s="18">
        <v>646.83000000000004</v>
      </c>
      <c r="F64" s="42"/>
    </row>
    <row r="65" spans="1:6" ht="24.6" customHeight="1">
      <c r="A65" s="46"/>
      <c r="B65" s="19" t="s">
        <v>65</v>
      </c>
      <c r="C65" s="19" t="s">
        <v>69</v>
      </c>
      <c r="D65" s="22"/>
      <c r="E65" s="18">
        <v>317.98</v>
      </c>
      <c r="F65" s="42"/>
    </row>
    <row r="66" spans="1:6" ht="24.6" customHeight="1">
      <c r="A66" s="46"/>
      <c r="B66" s="19" t="s">
        <v>65</v>
      </c>
      <c r="C66" s="19" t="s">
        <v>69</v>
      </c>
      <c r="D66" s="22" t="s">
        <v>134</v>
      </c>
      <c r="E66" s="18">
        <f>20028.94+4000</f>
        <v>24028.94</v>
      </c>
      <c r="F66" s="42"/>
    </row>
    <row r="67" spans="1:6" ht="24.6" customHeight="1">
      <c r="A67" s="46"/>
      <c r="B67" s="19" t="s">
        <v>52</v>
      </c>
      <c r="C67" s="19" t="s">
        <v>68</v>
      </c>
      <c r="D67" s="22"/>
      <c r="E67" s="18">
        <v>113</v>
      </c>
      <c r="F67" s="42"/>
    </row>
    <row r="68" spans="1:6" ht="24.6" customHeight="1">
      <c r="A68" s="46"/>
      <c r="B68" s="19" t="s">
        <v>53</v>
      </c>
      <c r="C68" s="19" t="s">
        <v>69</v>
      </c>
      <c r="D68" s="22"/>
      <c r="E68" s="18">
        <v>142.4</v>
      </c>
      <c r="F68" s="42"/>
    </row>
    <row r="69" spans="1:6" ht="24.6" customHeight="1">
      <c r="A69" s="46"/>
      <c r="B69" s="19" t="s">
        <v>53</v>
      </c>
      <c r="C69" s="19" t="s">
        <v>69</v>
      </c>
      <c r="D69" s="22" t="s">
        <v>134</v>
      </c>
      <c r="E69" s="18">
        <f>11349.18+1600</f>
        <v>12949.18</v>
      </c>
      <c r="F69" s="42"/>
    </row>
    <row r="70" spans="1:6" ht="24.6" customHeight="1">
      <c r="A70" s="46"/>
      <c r="B70" s="19" t="s">
        <v>54</v>
      </c>
      <c r="C70" s="19" t="s">
        <v>69</v>
      </c>
      <c r="D70" s="22"/>
      <c r="E70" s="18">
        <v>1366.46</v>
      </c>
      <c r="F70" s="42"/>
    </row>
    <row r="71" spans="1:6" ht="24.6" customHeight="1">
      <c r="A71" s="46"/>
      <c r="B71" s="19" t="s">
        <v>54</v>
      </c>
      <c r="C71" s="19" t="s">
        <v>69</v>
      </c>
      <c r="D71" s="22" t="s">
        <v>134</v>
      </c>
      <c r="E71" s="18">
        <f>20807.75+8000</f>
        <v>28807.75</v>
      </c>
      <c r="F71" s="42"/>
    </row>
    <row r="72" spans="1:6" ht="24.6" customHeight="1">
      <c r="A72" s="46"/>
      <c r="B72" s="19" t="s">
        <v>55</v>
      </c>
      <c r="C72" s="19" t="s">
        <v>69</v>
      </c>
      <c r="D72" s="22"/>
      <c r="E72" s="18">
        <v>594.19999999999993</v>
      </c>
      <c r="F72" s="42"/>
    </row>
    <row r="73" spans="1:6" ht="24.6" customHeight="1">
      <c r="A73" s="46"/>
      <c r="B73" s="19" t="s">
        <v>55</v>
      </c>
      <c r="C73" s="19" t="s">
        <v>69</v>
      </c>
      <c r="D73" s="22" t="s">
        <v>114</v>
      </c>
      <c r="E73" s="18">
        <v>653.38</v>
      </c>
      <c r="F73" s="42"/>
    </row>
    <row r="74" spans="1:6" ht="24.6" customHeight="1">
      <c r="A74" s="46"/>
      <c r="B74" s="19" t="s">
        <v>66</v>
      </c>
      <c r="C74" s="19" t="s">
        <v>69</v>
      </c>
      <c r="D74" s="22"/>
      <c r="E74" s="18">
        <v>23.09</v>
      </c>
      <c r="F74" s="42"/>
    </row>
    <row r="75" spans="1:6" ht="24.6" customHeight="1">
      <c r="A75" s="46"/>
      <c r="B75" s="19" t="s">
        <v>66</v>
      </c>
      <c r="C75" s="19" t="s">
        <v>69</v>
      </c>
      <c r="D75" s="22" t="s">
        <v>134</v>
      </c>
      <c r="E75" s="18">
        <f>3996.73+1600</f>
        <v>5596.73</v>
      </c>
      <c r="F75" s="42"/>
    </row>
    <row r="76" spans="1:6" ht="24.6" customHeight="1">
      <c r="A76" s="46"/>
      <c r="B76" s="19" t="s">
        <v>56</v>
      </c>
      <c r="C76" s="19" t="s">
        <v>69</v>
      </c>
      <c r="D76" s="22"/>
      <c r="E76" s="18">
        <f>18.19+25.01</f>
        <v>43.2</v>
      </c>
      <c r="F76" s="42"/>
    </row>
    <row r="77" spans="1:6" ht="24.6" customHeight="1">
      <c r="A77" s="46"/>
      <c r="B77" s="19" t="s">
        <v>56</v>
      </c>
      <c r="C77" s="19" t="s">
        <v>69</v>
      </c>
      <c r="D77" s="22" t="s">
        <v>134</v>
      </c>
      <c r="E77" s="18">
        <f>17866.32+8000</f>
        <v>25866.32</v>
      </c>
      <c r="F77" s="42"/>
    </row>
    <row r="78" spans="1:6" ht="24.6" customHeight="1">
      <c r="A78" s="46"/>
      <c r="B78" s="19" t="s">
        <v>57</v>
      </c>
      <c r="C78" s="19" t="s">
        <v>69</v>
      </c>
      <c r="D78" s="22"/>
      <c r="E78" s="18">
        <v>2.09</v>
      </c>
      <c r="F78" s="42"/>
    </row>
    <row r="79" spans="1:6" ht="24.6" customHeight="1">
      <c r="A79" s="46"/>
      <c r="B79" s="19" t="s">
        <v>57</v>
      </c>
      <c r="C79" s="19" t="s">
        <v>69</v>
      </c>
      <c r="D79" s="22" t="s">
        <v>134</v>
      </c>
      <c r="E79" s="18">
        <f>11980.2+4000</f>
        <v>15980.2</v>
      </c>
      <c r="F79" s="42"/>
    </row>
    <row r="80" spans="1:6" ht="24.6" customHeight="1">
      <c r="A80" s="46"/>
      <c r="B80" s="19" t="s">
        <v>67</v>
      </c>
      <c r="C80" s="19" t="s">
        <v>69</v>
      </c>
      <c r="D80" s="22"/>
      <c r="E80" s="18">
        <f>137.19+4</f>
        <v>141.19</v>
      </c>
      <c r="F80" s="42"/>
    </row>
    <row r="81" spans="1:6" ht="24.6" customHeight="1">
      <c r="A81" s="46"/>
      <c r="B81" s="19" t="s">
        <v>67</v>
      </c>
      <c r="C81" s="19" t="s">
        <v>69</v>
      </c>
      <c r="D81" s="22" t="s">
        <v>114</v>
      </c>
      <c r="E81" s="18">
        <v>397.94</v>
      </c>
      <c r="F81" s="42"/>
    </row>
    <row r="82" spans="1:6" ht="24.6" customHeight="1">
      <c r="A82" s="46"/>
      <c r="B82" s="19" t="s">
        <v>58</v>
      </c>
      <c r="C82" s="19" t="s">
        <v>69</v>
      </c>
      <c r="D82" s="22"/>
      <c r="E82" s="18">
        <f>0.3</f>
        <v>0.3</v>
      </c>
      <c r="F82" s="42"/>
    </row>
    <row r="83" spans="1:6" ht="24.6" customHeight="1">
      <c r="A83" s="46"/>
      <c r="B83" s="19" t="s">
        <v>58</v>
      </c>
      <c r="C83" s="19" t="s">
        <v>69</v>
      </c>
      <c r="D83" s="22" t="s">
        <v>114</v>
      </c>
      <c r="E83" s="18">
        <v>3061.39</v>
      </c>
      <c r="F83" s="42"/>
    </row>
    <row r="84" spans="1:6" ht="24.6" customHeight="1">
      <c r="A84" s="46"/>
      <c r="B84" s="19" t="s">
        <v>133</v>
      </c>
      <c r="C84" s="19" t="s">
        <v>69</v>
      </c>
      <c r="D84" s="22" t="s">
        <v>114</v>
      </c>
      <c r="E84" s="18">
        <v>100.95</v>
      </c>
      <c r="F84" s="42"/>
    </row>
    <row r="85" spans="1:6" ht="24.6" customHeight="1">
      <c r="A85" s="49" t="s">
        <v>40</v>
      </c>
      <c r="B85" s="26"/>
      <c r="C85" s="16" t="s">
        <v>28</v>
      </c>
      <c r="D85" s="31"/>
      <c r="E85" s="18">
        <v>52.8</v>
      </c>
      <c r="F85" s="42">
        <f>SUM(E85:E88)</f>
        <v>9296.0099999999948</v>
      </c>
    </row>
    <row r="86" spans="1:6" ht="24.6" customHeight="1">
      <c r="A86" s="49"/>
      <c r="B86" s="26"/>
      <c r="C86" s="16" t="s">
        <v>10</v>
      </c>
      <c r="D86" s="31" t="s">
        <v>114</v>
      </c>
      <c r="E86" s="18">
        <v>6705.06</v>
      </c>
      <c r="F86" s="42"/>
    </row>
    <row r="87" spans="1:6" ht="24.6" customHeight="1">
      <c r="A87" s="49"/>
      <c r="B87" s="17"/>
      <c r="C87" s="16" t="s">
        <v>59</v>
      </c>
      <c r="D87" s="31"/>
      <c r="E87" s="18">
        <v>1122.1499999999944</v>
      </c>
      <c r="F87" s="42"/>
    </row>
    <row r="88" spans="1:6" ht="24.6" customHeight="1">
      <c r="A88" s="49"/>
      <c r="B88" s="17"/>
      <c r="C88" s="16" t="s">
        <v>13</v>
      </c>
      <c r="D88" s="31"/>
      <c r="E88" s="18">
        <v>1416</v>
      </c>
      <c r="F88" s="42"/>
    </row>
    <row r="89" spans="1:6" ht="24.6" customHeight="1">
      <c r="A89" s="46" t="s">
        <v>19</v>
      </c>
      <c r="B89" s="46" t="s">
        <v>19</v>
      </c>
      <c r="C89" s="16" t="s">
        <v>10</v>
      </c>
      <c r="D89" s="31"/>
      <c r="E89" s="18">
        <v>655.4</v>
      </c>
      <c r="F89" s="47">
        <f>SUM(E89:E91)</f>
        <v>1961.29</v>
      </c>
    </row>
    <row r="90" spans="1:6" ht="24.6" customHeight="1">
      <c r="A90" s="46"/>
      <c r="B90" s="46"/>
      <c r="C90" s="16" t="s">
        <v>10</v>
      </c>
      <c r="D90" s="31" t="s">
        <v>114</v>
      </c>
      <c r="E90" s="18">
        <v>23.74</v>
      </c>
      <c r="F90" s="47"/>
    </row>
    <row r="91" spans="1:6" ht="24.6" customHeight="1">
      <c r="A91" s="46"/>
      <c r="B91" s="46"/>
      <c r="C91" s="30" t="s">
        <v>70</v>
      </c>
      <c r="D91" s="31"/>
      <c r="E91" s="27">
        <v>1282.1500000000001</v>
      </c>
      <c r="F91" s="47"/>
    </row>
    <row r="92" spans="1:6" ht="28.8" customHeight="1">
      <c r="A92" s="46" t="s">
        <v>41</v>
      </c>
      <c r="B92" s="24" t="s">
        <v>71</v>
      </c>
      <c r="C92" s="16" t="s">
        <v>37</v>
      </c>
      <c r="D92" s="31"/>
      <c r="E92" s="18">
        <v>10879.5</v>
      </c>
      <c r="F92" s="47">
        <f>SUM(E92:E104)</f>
        <v>637063.28</v>
      </c>
    </row>
    <row r="93" spans="1:6" ht="24.6" customHeight="1">
      <c r="A93" s="46"/>
      <c r="B93" s="31" t="s">
        <v>84</v>
      </c>
      <c r="C93" s="16" t="s">
        <v>39</v>
      </c>
      <c r="D93" s="24"/>
      <c r="E93" s="29">
        <v>21712</v>
      </c>
      <c r="F93" s="47"/>
    </row>
    <row r="94" spans="1:6" ht="24.6" customHeight="1">
      <c r="A94" s="46"/>
      <c r="B94" s="24" t="s">
        <v>60</v>
      </c>
      <c r="C94" s="16" t="s">
        <v>16</v>
      </c>
      <c r="D94" s="17"/>
      <c r="E94" s="18">
        <v>60</v>
      </c>
      <c r="F94" s="47"/>
    </row>
    <row r="95" spans="1:6" ht="24.6" customHeight="1">
      <c r="A95" s="46"/>
      <c r="B95" s="31" t="s">
        <v>84</v>
      </c>
      <c r="C95" s="16" t="s">
        <v>13</v>
      </c>
      <c r="D95" s="17" t="s">
        <v>127</v>
      </c>
      <c r="E95" s="18">
        <v>13132.5</v>
      </c>
      <c r="F95" s="47"/>
    </row>
    <row r="96" spans="1:6" ht="24.6" customHeight="1">
      <c r="A96" s="46"/>
      <c r="B96" s="31"/>
      <c r="C96" s="16" t="s">
        <v>85</v>
      </c>
      <c r="D96" s="31"/>
      <c r="E96" s="18">
        <v>363.3</v>
      </c>
      <c r="F96" s="47"/>
    </row>
    <row r="97" spans="1:6" ht="24.6" customHeight="1">
      <c r="A97" s="46"/>
      <c r="B97" s="19" t="s">
        <v>61</v>
      </c>
      <c r="C97" s="16" t="s">
        <v>13</v>
      </c>
      <c r="D97" s="31"/>
      <c r="E97" s="18">
        <f>39+30</f>
        <v>69</v>
      </c>
      <c r="F97" s="47"/>
    </row>
    <row r="98" spans="1:6" ht="24.6" customHeight="1">
      <c r="A98" s="46"/>
      <c r="B98" s="19"/>
      <c r="C98" s="16" t="s">
        <v>118</v>
      </c>
      <c r="D98" s="31" t="s">
        <v>114</v>
      </c>
      <c r="E98" s="18">
        <v>514000</v>
      </c>
      <c r="F98" s="47"/>
    </row>
    <row r="99" spans="1:6" ht="24.6" customHeight="1">
      <c r="A99" s="46"/>
      <c r="B99" s="19"/>
      <c r="C99" s="16" t="s">
        <v>118</v>
      </c>
      <c r="D99" s="31" t="s">
        <v>126</v>
      </c>
      <c r="E99" s="18">
        <v>13970.98</v>
      </c>
      <c r="F99" s="47"/>
    </row>
    <row r="100" spans="1:6" ht="24.6" customHeight="1">
      <c r="A100" s="46"/>
      <c r="B100" s="31"/>
      <c r="C100" s="16" t="s">
        <v>78</v>
      </c>
      <c r="D100" s="31"/>
      <c r="E100" s="27">
        <v>516</v>
      </c>
      <c r="F100" s="47"/>
    </row>
    <row r="101" spans="1:6" ht="24.6" customHeight="1">
      <c r="A101" s="46"/>
      <c r="B101" s="16"/>
      <c r="C101" s="20" t="s">
        <v>20</v>
      </c>
      <c r="D101" s="31" t="s">
        <v>123</v>
      </c>
      <c r="E101" s="28">
        <v>2000</v>
      </c>
      <c r="F101" s="47"/>
    </row>
    <row r="102" spans="1:6" ht="24.6" customHeight="1">
      <c r="A102" s="46"/>
      <c r="B102" s="31" t="s">
        <v>84</v>
      </c>
      <c r="C102" s="20" t="s">
        <v>20</v>
      </c>
      <c r="D102" s="31" t="s">
        <v>124</v>
      </c>
      <c r="E102" s="15">
        <v>5000</v>
      </c>
      <c r="F102" s="47"/>
    </row>
    <row r="103" spans="1:6" ht="24.6" customHeight="1">
      <c r="A103" s="46"/>
      <c r="B103" s="22"/>
      <c r="C103" s="20" t="s">
        <v>20</v>
      </c>
      <c r="D103" s="31" t="s">
        <v>125</v>
      </c>
      <c r="E103" s="15">
        <v>50000</v>
      </c>
      <c r="F103" s="47"/>
    </row>
    <row r="104" spans="1:6" ht="24.6" customHeight="1">
      <c r="A104" s="46"/>
      <c r="B104" s="22"/>
      <c r="C104" s="16" t="s">
        <v>77</v>
      </c>
      <c r="D104" s="31"/>
      <c r="E104" s="15">
        <v>5360</v>
      </c>
      <c r="F104" s="47"/>
    </row>
    <row r="105" spans="1:6" ht="24.6" customHeight="1">
      <c r="A105" s="37" t="s">
        <v>29</v>
      </c>
      <c r="B105" s="31" t="s">
        <v>30</v>
      </c>
      <c r="C105" s="16" t="s">
        <v>46</v>
      </c>
      <c r="D105" s="31"/>
      <c r="E105" s="18">
        <v>56.1</v>
      </c>
      <c r="F105" s="36">
        <f>SUM(E105:E105)</f>
        <v>56.1</v>
      </c>
    </row>
    <row r="106" spans="1:6" ht="24.6" customHeight="1">
      <c r="A106" s="46" t="s">
        <v>26</v>
      </c>
      <c r="B106" s="26" t="s">
        <v>86</v>
      </c>
      <c r="C106" s="19" t="s">
        <v>82</v>
      </c>
      <c r="D106" s="31"/>
      <c r="E106" s="18">
        <v>2859.5700000000015</v>
      </c>
      <c r="F106" s="47">
        <f>SUM(E106:E128)</f>
        <v>399319.75000007678</v>
      </c>
    </row>
    <row r="107" spans="1:6" ht="24.6" customHeight="1">
      <c r="A107" s="46"/>
      <c r="B107" s="26" t="s">
        <v>63</v>
      </c>
      <c r="C107" s="19" t="s">
        <v>82</v>
      </c>
      <c r="D107" s="31"/>
      <c r="E107" s="18">
        <v>6</v>
      </c>
      <c r="F107" s="47"/>
    </row>
    <row r="108" spans="1:6" ht="24.6" customHeight="1">
      <c r="A108" s="46"/>
      <c r="B108" s="19" t="s">
        <v>87</v>
      </c>
      <c r="C108" s="19" t="s">
        <v>83</v>
      </c>
      <c r="D108" s="31"/>
      <c r="E108" s="18">
        <v>237.54999999999993</v>
      </c>
      <c r="F108" s="47"/>
    </row>
    <row r="109" spans="1:6" ht="24.6" customHeight="1">
      <c r="A109" s="46"/>
      <c r="B109" s="19" t="s">
        <v>88</v>
      </c>
      <c r="C109" s="19" t="s">
        <v>83</v>
      </c>
      <c r="D109" s="31"/>
      <c r="E109" s="18">
        <v>37275.039999999964</v>
      </c>
      <c r="F109" s="47"/>
    </row>
    <row r="110" spans="1:6" ht="24.6" customHeight="1">
      <c r="A110" s="46"/>
      <c r="B110" s="19" t="s">
        <v>89</v>
      </c>
      <c r="C110" s="19" t="s">
        <v>83</v>
      </c>
      <c r="D110" s="31"/>
      <c r="E110" s="18">
        <v>30972.349999999962</v>
      </c>
      <c r="F110" s="47"/>
    </row>
    <row r="111" spans="1:6" ht="24.6" customHeight="1">
      <c r="A111" s="46"/>
      <c r="B111" s="19" t="s">
        <v>90</v>
      </c>
      <c r="C111" s="19" t="s">
        <v>83</v>
      </c>
      <c r="D111" s="31"/>
      <c r="E111" s="18">
        <v>123.11</v>
      </c>
      <c r="F111" s="47"/>
    </row>
    <row r="112" spans="1:6" ht="24.6" customHeight="1">
      <c r="A112" s="46"/>
      <c r="B112" s="19" t="s">
        <v>91</v>
      </c>
      <c r="C112" s="19" t="s">
        <v>83</v>
      </c>
      <c r="D112" s="31"/>
      <c r="E112" s="18">
        <v>8794.0600000032864</v>
      </c>
      <c r="F112" s="47"/>
    </row>
    <row r="113" spans="1:6" ht="24.6" customHeight="1">
      <c r="A113" s="46"/>
      <c r="B113" s="19" t="s">
        <v>92</v>
      </c>
      <c r="C113" s="19" t="s">
        <v>83</v>
      </c>
      <c r="D113" s="31"/>
      <c r="E113" s="18">
        <v>150.76999999999992</v>
      </c>
      <c r="F113" s="47"/>
    </row>
    <row r="114" spans="1:6" ht="24.6" customHeight="1">
      <c r="A114" s="46"/>
      <c r="B114" s="19" t="s">
        <v>93</v>
      </c>
      <c r="C114" s="19" t="s">
        <v>83</v>
      </c>
      <c r="D114" s="31"/>
      <c r="E114" s="18">
        <v>115.22</v>
      </c>
      <c r="F114" s="47"/>
    </row>
    <row r="115" spans="1:6" ht="24.6" customHeight="1">
      <c r="A115" s="46"/>
      <c r="B115" s="19" t="s">
        <v>94</v>
      </c>
      <c r="C115" s="19" t="s">
        <v>83</v>
      </c>
      <c r="D115" s="31"/>
      <c r="E115" s="18">
        <v>226.3099999999998</v>
      </c>
      <c r="F115" s="47"/>
    </row>
    <row r="116" spans="1:6" ht="24.6" customHeight="1">
      <c r="A116" s="46"/>
      <c r="B116" s="19" t="s">
        <v>95</v>
      </c>
      <c r="C116" s="19" t="s">
        <v>83</v>
      </c>
      <c r="D116" s="31"/>
      <c r="E116" s="18">
        <v>172581.03000007529</v>
      </c>
      <c r="F116" s="47"/>
    </row>
    <row r="117" spans="1:6" ht="24.6" customHeight="1">
      <c r="A117" s="46"/>
      <c r="B117" s="19" t="s">
        <v>95</v>
      </c>
      <c r="C117" s="19" t="s">
        <v>27</v>
      </c>
      <c r="D117" s="31" t="s">
        <v>128</v>
      </c>
      <c r="E117" s="18">
        <v>-1225</v>
      </c>
      <c r="F117" s="47"/>
    </row>
    <row r="118" spans="1:6" ht="24.6" customHeight="1">
      <c r="A118" s="46"/>
      <c r="B118" s="19" t="s">
        <v>96</v>
      </c>
      <c r="C118" s="19" t="s">
        <v>83</v>
      </c>
      <c r="D118" s="31"/>
      <c r="E118" s="18">
        <v>483.31999999999994</v>
      </c>
      <c r="F118" s="47"/>
    </row>
    <row r="119" spans="1:6" ht="24.6" customHeight="1">
      <c r="A119" s="46"/>
      <c r="B119" s="19" t="s">
        <v>97</v>
      </c>
      <c r="C119" s="19" t="s">
        <v>83</v>
      </c>
      <c r="D119" s="31"/>
      <c r="E119" s="18">
        <v>47522.999999999069</v>
      </c>
      <c r="F119" s="47"/>
    </row>
    <row r="120" spans="1:6" ht="24.6" customHeight="1">
      <c r="A120" s="46"/>
      <c r="B120" s="19" t="s">
        <v>98</v>
      </c>
      <c r="C120" s="19" t="s">
        <v>83</v>
      </c>
      <c r="D120" s="31"/>
      <c r="E120" s="18">
        <v>23978.369999999144</v>
      </c>
      <c r="F120" s="47"/>
    </row>
    <row r="121" spans="1:6" ht="24.6" customHeight="1">
      <c r="A121" s="46"/>
      <c r="B121" s="19" t="s">
        <v>99</v>
      </c>
      <c r="C121" s="19" t="s">
        <v>83</v>
      </c>
      <c r="D121" s="31"/>
      <c r="E121" s="18">
        <v>928.6399999999993</v>
      </c>
      <c r="F121" s="47"/>
    </row>
    <row r="122" spans="1:6" ht="24.6" customHeight="1">
      <c r="A122" s="46"/>
      <c r="B122" s="19" t="s">
        <v>100</v>
      </c>
      <c r="C122" s="19" t="s">
        <v>107</v>
      </c>
      <c r="D122" s="31"/>
      <c r="E122" s="18">
        <v>10003</v>
      </c>
      <c r="F122" s="47"/>
    </row>
    <row r="123" spans="1:6" ht="24.6" customHeight="1">
      <c r="A123" s="46"/>
      <c r="B123" s="26" t="s">
        <v>101</v>
      </c>
      <c r="C123" s="19" t="s">
        <v>108</v>
      </c>
      <c r="D123" s="31"/>
      <c r="E123" s="18">
        <v>16948</v>
      </c>
      <c r="F123" s="47"/>
    </row>
    <row r="124" spans="1:6" ht="24.6" customHeight="1">
      <c r="A124" s="46"/>
      <c r="B124" s="26" t="s">
        <v>102</v>
      </c>
      <c r="C124" s="19" t="s">
        <v>108</v>
      </c>
      <c r="D124" s="31"/>
      <c r="E124" s="18">
        <v>16932</v>
      </c>
      <c r="F124" s="47"/>
    </row>
    <row r="125" spans="1:6" ht="24.6" customHeight="1">
      <c r="A125" s="46"/>
      <c r="B125" s="26" t="s">
        <v>103</v>
      </c>
      <c r="C125" s="19" t="s">
        <v>108</v>
      </c>
      <c r="D125" s="31"/>
      <c r="E125" s="18">
        <v>57</v>
      </c>
      <c r="F125" s="47"/>
    </row>
    <row r="126" spans="1:6" ht="24.6" customHeight="1">
      <c r="A126" s="46"/>
      <c r="B126" s="19" t="s">
        <v>104</v>
      </c>
      <c r="C126" s="19" t="s">
        <v>69</v>
      </c>
      <c r="D126" s="31"/>
      <c r="E126" s="18">
        <f>15855.14+1.31</f>
        <v>15856.449999999999</v>
      </c>
      <c r="F126" s="47"/>
    </row>
    <row r="127" spans="1:6" ht="24.6" customHeight="1">
      <c r="A127" s="46"/>
      <c r="B127" s="19" t="s">
        <v>105</v>
      </c>
      <c r="C127" s="19" t="s">
        <v>69</v>
      </c>
      <c r="D127" s="31"/>
      <c r="E127" s="18">
        <v>11.06</v>
      </c>
      <c r="F127" s="47"/>
    </row>
    <row r="128" spans="1:6" ht="24.6" customHeight="1">
      <c r="A128" s="46"/>
      <c r="B128" s="19" t="s">
        <v>106</v>
      </c>
      <c r="C128" s="19" t="s">
        <v>69</v>
      </c>
      <c r="D128" s="31"/>
      <c r="E128" s="18">
        <f>14482.89+0.01</f>
        <v>14482.9</v>
      </c>
      <c r="F128" s="47"/>
    </row>
    <row r="129" spans="1:6" ht="24.6" customHeight="1">
      <c r="A129" s="46" t="s">
        <v>43</v>
      </c>
      <c r="B129" s="24" t="s">
        <v>62</v>
      </c>
      <c r="C129" s="16" t="s">
        <v>28</v>
      </c>
      <c r="D129" s="31"/>
      <c r="E129" s="18">
        <v>68.099999999999994</v>
      </c>
      <c r="F129" s="47">
        <f>SUM(E129:E133)</f>
        <v>15260.15</v>
      </c>
    </row>
    <row r="130" spans="1:6" ht="24.6" customHeight="1">
      <c r="A130" s="46"/>
      <c r="B130" s="24"/>
      <c r="C130" s="16" t="s">
        <v>10</v>
      </c>
      <c r="D130" s="31" t="s">
        <v>114</v>
      </c>
      <c r="E130" s="18">
        <v>13929.05</v>
      </c>
      <c r="F130" s="47"/>
    </row>
    <row r="131" spans="1:6" ht="24.6" customHeight="1">
      <c r="A131" s="46"/>
      <c r="B131" s="24"/>
      <c r="C131" s="16" t="s">
        <v>80</v>
      </c>
      <c r="D131" s="31"/>
      <c r="E131" s="18">
        <v>50</v>
      </c>
      <c r="F131" s="47"/>
    </row>
    <row r="132" spans="1:6" ht="24.6" customHeight="1">
      <c r="A132" s="46"/>
      <c r="B132" s="19" t="s">
        <v>74</v>
      </c>
      <c r="C132" s="19" t="s">
        <v>37</v>
      </c>
      <c r="D132" s="31"/>
      <c r="E132" s="18">
        <v>200</v>
      </c>
      <c r="F132" s="47"/>
    </row>
    <row r="133" spans="1:6" ht="24.6" customHeight="1">
      <c r="A133" s="46"/>
      <c r="B133" s="19" t="s">
        <v>75</v>
      </c>
      <c r="C133" s="19" t="s">
        <v>73</v>
      </c>
      <c r="D133" s="31"/>
      <c r="E133" s="18">
        <v>1013</v>
      </c>
      <c r="F133" s="47"/>
    </row>
    <row r="134" spans="1:6" ht="24.6" customHeight="1">
      <c r="A134" s="46" t="s">
        <v>72</v>
      </c>
      <c r="B134" s="19" t="s">
        <v>110</v>
      </c>
      <c r="C134" s="16" t="s">
        <v>32</v>
      </c>
      <c r="D134" s="31"/>
      <c r="E134" s="18">
        <v>1235</v>
      </c>
      <c r="F134" s="47">
        <f>SUM(E134:E135)</f>
        <v>1754.1799999999998</v>
      </c>
    </row>
    <row r="135" spans="1:6" ht="24.6" customHeight="1">
      <c r="A135" s="46"/>
      <c r="B135" s="19" t="s">
        <v>109</v>
      </c>
      <c r="C135" s="16" t="s">
        <v>16</v>
      </c>
      <c r="D135" s="31"/>
      <c r="E135" s="18">
        <v>519.17999999999984</v>
      </c>
      <c r="F135" s="47"/>
    </row>
    <row r="136" spans="1:6" ht="24.6" customHeight="1">
      <c r="A136" s="35" t="s">
        <v>111</v>
      </c>
      <c r="B136" s="24"/>
      <c r="C136" s="16" t="s">
        <v>80</v>
      </c>
      <c r="D136" s="31"/>
      <c r="E136" s="27">
        <v>20000</v>
      </c>
      <c r="F136" s="36">
        <f>E136</f>
        <v>20000</v>
      </c>
    </row>
    <row r="137" spans="1:6" ht="24.6" customHeight="1">
      <c r="A137" s="35" t="s">
        <v>135</v>
      </c>
      <c r="B137" s="24"/>
      <c r="C137" s="16" t="s">
        <v>136</v>
      </c>
      <c r="D137" s="31"/>
      <c r="E137" s="27">
        <v>150000</v>
      </c>
      <c r="F137" s="36">
        <f>E137</f>
        <v>150000</v>
      </c>
    </row>
    <row r="138" spans="1:6" ht="24.6" customHeight="1">
      <c r="A138" s="35" t="s">
        <v>129</v>
      </c>
      <c r="B138" s="24"/>
      <c r="C138" s="16" t="s">
        <v>130</v>
      </c>
      <c r="D138" s="31" t="s">
        <v>131</v>
      </c>
      <c r="E138" s="27">
        <v>162615.28</v>
      </c>
      <c r="F138" s="36">
        <f>E138</f>
        <v>162615.28</v>
      </c>
    </row>
    <row r="139" spans="1:6" ht="24.6" customHeight="1">
      <c r="A139" s="35" t="s">
        <v>138</v>
      </c>
      <c r="B139" s="24" t="s">
        <v>140</v>
      </c>
      <c r="C139" s="16" t="s">
        <v>130</v>
      </c>
      <c r="D139" s="31" t="s">
        <v>137</v>
      </c>
      <c r="E139" s="27">
        <v>33450</v>
      </c>
      <c r="F139" s="36">
        <f>E139</f>
        <v>33450</v>
      </c>
    </row>
    <row r="140" spans="1:6" ht="24.6" customHeight="1">
      <c r="A140" s="35" t="s">
        <v>141</v>
      </c>
      <c r="B140" s="24"/>
      <c r="C140" s="16"/>
      <c r="D140" s="31"/>
      <c r="E140" s="27">
        <v>74161.179999999993</v>
      </c>
      <c r="F140" s="36">
        <f>E140</f>
        <v>74161.179999999993</v>
      </c>
    </row>
    <row r="141" spans="1:6" ht="24.6" customHeight="1">
      <c r="A141" s="45" t="s">
        <v>42</v>
      </c>
      <c r="B141" s="45"/>
      <c r="C141" s="37"/>
      <c r="D141" s="17"/>
      <c r="E141" s="15">
        <f>SUM(E4:E140)</f>
        <v>4103046.9800000722</v>
      </c>
      <c r="F141" s="15">
        <f>SUM(F4:F140)</f>
        <v>4103046.9800000722</v>
      </c>
    </row>
    <row r="143" spans="1:6">
      <c r="F143" s="14"/>
    </row>
  </sheetData>
  <mergeCells count="35">
    <mergeCell ref="A45:A52"/>
    <mergeCell ref="A106:A128"/>
    <mergeCell ref="F106:F128"/>
    <mergeCell ref="A92:A104"/>
    <mergeCell ref="A53:A84"/>
    <mergeCell ref="F53:F84"/>
    <mergeCell ref="A37:A44"/>
    <mergeCell ref="A85:A88"/>
    <mergeCell ref="F37:F44"/>
    <mergeCell ref="A141:B141"/>
    <mergeCell ref="A129:A133"/>
    <mergeCell ref="F129:F133"/>
    <mergeCell ref="A34:A36"/>
    <mergeCell ref="F22:F33"/>
    <mergeCell ref="A22:A33"/>
    <mergeCell ref="F34:F36"/>
    <mergeCell ref="A89:A91"/>
    <mergeCell ref="B89:B91"/>
    <mergeCell ref="F89:F91"/>
    <mergeCell ref="F92:F104"/>
    <mergeCell ref="F134:F135"/>
    <mergeCell ref="A134:A135"/>
    <mergeCell ref="B22:B33"/>
    <mergeCell ref="F45:F52"/>
    <mergeCell ref="F85:F88"/>
    <mergeCell ref="A1:F1"/>
    <mergeCell ref="A20:A21"/>
    <mergeCell ref="B20:B21"/>
    <mergeCell ref="F20:F21"/>
    <mergeCell ref="A4:A10"/>
    <mergeCell ref="B4:B10"/>
    <mergeCell ref="F4:F10"/>
    <mergeCell ref="B11:B19"/>
    <mergeCell ref="A11:A19"/>
    <mergeCell ref="F11:F19"/>
  </mergeCells>
  <phoneticPr fontId="1" type="noConversion"/>
  <pageMargins left="0.7" right="0.7" top="0.75" bottom="0.75" header="0.3" footer="0.3"/>
  <pageSetup paperSize="9"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2020-10-12T05:14:17Z</dcterms:modified>
</cp:coreProperties>
</file>