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_FilterDatabase" localSheetId="0" hidden="1">Sheet1!$A$3:$F$108</definedName>
  </definedNames>
  <calcPr calcId="125725"/>
</workbook>
</file>

<file path=xl/calcChain.xml><?xml version="1.0" encoding="utf-8"?>
<calcChain xmlns="http://schemas.openxmlformats.org/spreadsheetml/2006/main">
  <c r="F103" i="1"/>
  <c r="F66"/>
  <c r="E61"/>
  <c r="E59"/>
  <c r="E28"/>
  <c r="F76"/>
  <c r="F64"/>
  <c r="E38"/>
  <c r="E39"/>
  <c r="E42"/>
  <c r="E44"/>
  <c r="E45"/>
  <c r="E46"/>
  <c r="E47"/>
  <c r="E50"/>
  <c r="E51"/>
  <c r="E52"/>
  <c r="E53"/>
  <c r="F56" l="1"/>
  <c r="F35"/>
  <c r="F106"/>
  <c r="F22"/>
  <c r="F31"/>
  <c r="E108" l="1"/>
  <c r="F15"/>
  <c r="F74" l="1"/>
  <c r="F7"/>
  <c r="F24" l="1"/>
  <c r="F107" l="1"/>
  <c r="F4" l="1"/>
  <c r="F108" l="1"/>
  <c r="F12"/>
</calcChain>
</file>

<file path=xl/sharedStrings.xml><?xml version="1.0" encoding="utf-8"?>
<sst xmlns="http://schemas.openxmlformats.org/spreadsheetml/2006/main" count="217" uniqueCount="134">
  <si>
    <t>单位：北京新阳光慈善基金会</t>
    <phoneticPr fontId="1" type="noConversion"/>
  </si>
  <si>
    <t>单位：元</t>
    <phoneticPr fontId="1" type="noConversion"/>
  </si>
  <si>
    <t>项目</t>
    <phoneticPr fontId="1" type="noConversion"/>
  </si>
  <si>
    <t>平台</t>
    <phoneticPr fontId="1" type="noConversion"/>
  </si>
  <si>
    <t>捐赠人</t>
    <phoneticPr fontId="1" type="noConversion"/>
  </si>
  <si>
    <t>金额</t>
    <phoneticPr fontId="1" type="noConversion"/>
  </si>
  <si>
    <t>小计</t>
    <phoneticPr fontId="1" type="noConversion"/>
  </si>
  <si>
    <t>焕蓝基金</t>
    <phoneticPr fontId="1" type="noConversion"/>
  </si>
  <si>
    <t xml:space="preserve">焕蓝梦想公益基金  </t>
    <phoneticPr fontId="1" type="noConversion"/>
  </si>
  <si>
    <t>V爱</t>
    <phoneticPr fontId="1" type="noConversion"/>
  </si>
  <si>
    <t>腾讯公益</t>
    <phoneticPr fontId="1" type="noConversion"/>
  </si>
  <si>
    <t>病房学校</t>
  </si>
  <si>
    <t xml:space="preserve">生命的礼物	</t>
  </si>
  <si>
    <t>淘宝公益</t>
    <phoneticPr fontId="1" type="noConversion"/>
  </si>
  <si>
    <t>源基金</t>
    <phoneticPr fontId="1" type="noConversion"/>
  </si>
  <si>
    <t xml:space="preserve">爱心捐赠-大病儿童的生命的礼物	</t>
  </si>
  <si>
    <t>蚂蚁金服</t>
    <phoneticPr fontId="1" type="noConversion"/>
  </si>
  <si>
    <t>大病儿童的生命的礼物</t>
  </si>
  <si>
    <t xml:space="preserve">舒缓治疗给宝贝一夜安眠	</t>
  </si>
  <si>
    <t>国善行天使守护计划</t>
  </si>
  <si>
    <t>银行</t>
    <phoneticPr fontId="1" type="noConversion"/>
  </si>
  <si>
    <t>美团</t>
    <phoneticPr fontId="1" type="noConversion"/>
  </si>
  <si>
    <t>分类项目</t>
    <phoneticPr fontId="1" type="noConversion"/>
  </si>
  <si>
    <t>微博</t>
    <phoneticPr fontId="1" type="noConversion"/>
  </si>
  <si>
    <t>病房学校</t>
    <phoneticPr fontId="1" type="noConversion"/>
  </si>
  <si>
    <t>公益宝贝</t>
    <phoneticPr fontId="1" type="noConversion"/>
  </si>
  <si>
    <t>个案</t>
    <phoneticPr fontId="1" type="noConversion"/>
  </si>
  <si>
    <t>蚂蚁金服</t>
    <phoneticPr fontId="1" type="noConversion"/>
  </si>
  <si>
    <t>腾讯公益</t>
    <phoneticPr fontId="1" type="noConversion"/>
  </si>
  <si>
    <t>营养餐</t>
    <phoneticPr fontId="1" type="noConversion"/>
  </si>
  <si>
    <t>凉山</t>
    <phoneticPr fontId="1" type="noConversion"/>
  </si>
  <si>
    <t>易宝支付</t>
    <phoneticPr fontId="1" type="noConversion"/>
  </si>
  <si>
    <t>联爱工程</t>
    <phoneticPr fontId="1" type="noConversion"/>
  </si>
  <si>
    <t>淘宝公益</t>
    <phoneticPr fontId="1" type="noConversion"/>
  </si>
  <si>
    <t xml:space="preserve">生命的礼物  </t>
    <phoneticPr fontId="1" type="noConversion"/>
  </si>
  <si>
    <t>生命的礼物</t>
    <phoneticPr fontId="1" type="noConversion"/>
  </si>
  <si>
    <t>微博</t>
    <phoneticPr fontId="1" type="noConversion"/>
  </si>
  <si>
    <t>舒缓</t>
    <phoneticPr fontId="1" type="noConversion"/>
  </si>
  <si>
    <t>灵析</t>
    <phoneticPr fontId="1" type="noConversion"/>
  </si>
  <si>
    <t>竹林计划</t>
    <phoneticPr fontId="1" type="noConversion"/>
  </si>
  <si>
    <t>蚂蚁金服</t>
    <phoneticPr fontId="1" type="noConversion"/>
  </si>
  <si>
    <t>灵析</t>
    <phoneticPr fontId="1" type="noConversion"/>
  </si>
  <si>
    <t>闪光侠</t>
    <phoneticPr fontId="1" type="noConversion"/>
  </si>
  <si>
    <t>淘宝公益</t>
    <phoneticPr fontId="1" type="noConversion"/>
  </si>
  <si>
    <t>非限定</t>
    <phoneticPr fontId="1" type="noConversion"/>
  </si>
  <si>
    <t>转账</t>
    <phoneticPr fontId="1" type="noConversion"/>
  </si>
  <si>
    <t>合计</t>
    <phoneticPr fontId="1" type="noConversion"/>
  </si>
  <si>
    <t>香柏树</t>
    <phoneticPr fontId="1" type="noConversion"/>
  </si>
  <si>
    <t>银行</t>
    <phoneticPr fontId="1" type="noConversion"/>
  </si>
  <si>
    <t>慈善募捐｜舒缓治疗关爱肿瘤儿童｜新华公益</t>
  </si>
  <si>
    <t>青青草</t>
    <phoneticPr fontId="1" type="noConversion"/>
  </si>
  <si>
    <t>儿童舒缓治疗专用</t>
    <phoneticPr fontId="1" type="noConversion"/>
  </si>
  <si>
    <t>心目影院-盲人看电影</t>
  </si>
  <si>
    <t>美团</t>
    <phoneticPr fontId="1" type="noConversion"/>
  </si>
  <si>
    <t>一生的礼物</t>
    <phoneticPr fontId="1" type="noConversion"/>
  </si>
  <si>
    <t>口罩天使</t>
    <phoneticPr fontId="1" type="noConversion"/>
  </si>
  <si>
    <t>童样的世界</t>
    <phoneticPr fontId="1" type="noConversion"/>
  </si>
  <si>
    <t>JU SUJIN</t>
    <phoneticPr fontId="1" type="noConversion"/>
  </si>
  <si>
    <t>乳癌</t>
    <phoneticPr fontId="1" type="noConversion"/>
  </si>
  <si>
    <t>易宝支付</t>
    <phoneticPr fontId="1" type="noConversion"/>
  </si>
  <si>
    <t xml:space="preserve">罕见病与社会关怀	</t>
  </si>
  <si>
    <t xml:space="preserve">亲亲宝贝早日康复	</t>
  </si>
  <si>
    <t>`点亮“心希望”</t>
  </si>
  <si>
    <t>`粉红力量让生命有光</t>
    <phoneticPr fontId="1" type="noConversion"/>
  </si>
  <si>
    <t>`铿锵玫瑰守护天使</t>
  </si>
  <si>
    <t>`盲人专业合唱团</t>
  </si>
  <si>
    <t>`盲童阅读援助计划</t>
    <phoneticPr fontId="1" type="noConversion"/>
  </si>
  <si>
    <t>`美团订单-帮视障人士看电影</t>
  </si>
  <si>
    <t>`祈愿一线之牵</t>
  </si>
  <si>
    <t>`让爱温暖失独老人</t>
  </si>
  <si>
    <t>`让跨性别者不再抑郁</t>
  </si>
  <si>
    <t>`乳腺癌健康生育计划</t>
  </si>
  <si>
    <t>`生命龙舟唤醒龙姊妹</t>
    <phoneticPr fontId="1" type="noConversion"/>
  </si>
  <si>
    <t>`手机帮盲社区平台</t>
  </si>
  <si>
    <t>`守护爱，一起行</t>
  </si>
  <si>
    <t>`喜乐烛光重疾救助</t>
  </si>
  <si>
    <t>`用爱点亮心灯</t>
    <phoneticPr fontId="1" type="noConversion"/>
  </si>
  <si>
    <t>`遇见开怀遇见疗愈</t>
  </si>
  <si>
    <t>微博</t>
    <phoneticPr fontId="1" type="noConversion"/>
  </si>
  <si>
    <t>蚂蚁金服</t>
    <phoneticPr fontId="1" type="noConversion"/>
  </si>
  <si>
    <t>腾讯</t>
    <phoneticPr fontId="1" type="noConversion"/>
  </si>
  <si>
    <t>美团</t>
    <phoneticPr fontId="1" type="noConversion"/>
  </si>
  <si>
    <t>微博</t>
    <phoneticPr fontId="1" type="noConversion"/>
  </si>
  <si>
    <t>国宾所</t>
    <phoneticPr fontId="1" type="noConversion"/>
  </si>
  <si>
    <t>`慈善募捐｜新阳光之友计划（月捐）</t>
    <phoneticPr fontId="1" type="noConversion"/>
  </si>
  <si>
    <t>北京新阳光慈善基金会</t>
    <phoneticPr fontId="1" type="noConversion"/>
  </si>
  <si>
    <t xml:space="preserve">新阳光爱心捐赠，感谢您，让世界更温暖	</t>
  </si>
  <si>
    <t>`癌症儿童营养康复路</t>
    <phoneticPr fontId="1" type="noConversion"/>
  </si>
  <si>
    <t>白血病果果的移植路</t>
  </si>
  <si>
    <t xml:space="preserve">白血病丈夫想回家	</t>
  </si>
  <si>
    <t xml:space="preserve">帮患白宝宝战胜病魔	</t>
  </si>
  <si>
    <t xml:space="preserve">低保户长子抗排异	</t>
  </si>
  <si>
    <t xml:space="preserve">负下债务，不负生命	</t>
  </si>
  <si>
    <t xml:space="preserve">急淋宝盼助最后三疗	</t>
  </si>
  <si>
    <t xml:space="preserve">急淋女孩勇闯排异关	</t>
  </si>
  <si>
    <t xml:space="preserve">继父为爱救再障儿子	</t>
  </si>
  <si>
    <t xml:space="preserve">抗白母亲，为爱坚强	</t>
  </si>
  <si>
    <t xml:space="preserve">苗族女娃渴盼移植	</t>
  </si>
  <si>
    <t xml:space="preserve">母子相依抗白路	</t>
  </si>
  <si>
    <t xml:space="preserve">神母瘤女童的移植路	</t>
  </si>
  <si>
    <t xml:space="preserve">四岁患儿艰难求生	</t>
  </si>
  <si>
    <t xml:space="preserve">退伍老兵救患病儿子	</t>
  </si>
  <si>
    <t xml:space="preserve">我是小白，病魔走开	</t>
  </si>
  <si>
    <t xml:space="preserve">血癌爸爸，您快回来	</t>
  </si>
  <si>
    <t xml:space="preserve">血癌后更坚强的禹晰	</t>
  </si>
  <si>
    <t xml:space="preserve">血癌母亲盼救助	</t>
  </si>
  <si>
    <t xml:space="preserve">再障男子筹抗排异费	</t>
  </si>
  <si>
    <t xml:space="preserve">助白血病儿完成化疗	</t>
  </si>
  <si>
    <t xml:space="preserve">助白血少年坚抗病魔	</t>
  </si>
  <si>
    <t xml:space="preserve">助顶梁柱渡移植难关	</t>
  </si>
  <si>
    <t xml:space="preserve">助四岁宝宝抗击血癌	</t>
  </si>
  <si>
    <t>你若不离，我便不弃</t>
  </si>
  <si>
    <t>血癌男孩姐姐的呼唤</t>
  </si>
  <si>
    <t>`漫漫十年求生路</t>
    <phoneticPr fontId="1" type="noConversion"/>
  </si>
  <si>
    <t>`五岁神母娃急盼续命</t>
    <phoneticPr fontId="1" type="noConversion"/>
  </si>
  <si>
    <t>轻松筹</t>
    <phoneticPr fontId="1" type="noConversion"/>
  </si>
  <si>
    <t>上海尚世广告有限公司</t>
    <phoneticPr fontId="1" type="noConversion"/>
  </si>
  <si>
    <t>退捐款</t>
    <phoneticPr fontId="1" type="noConversion"/>
  </si>
  <si>
    <t>协和乳癌关怀在行动</t>
    <phoneticPr fontId="1" type="noConversion"/>
  </si>
  <si>
    <t>银行</t>
    <phoneticPr fontId="1" type="noConversion"/>
  </si>
  <si>
    <t>上海亿康公司</t>
    <phoneticPr fontId="1" type="noConversion"/>
  </si>
  <si>
    <t>北海康成（上海）生物科技有限公司</t>
  </si>
  <si>
    <t>其他（物资）</t>
    <phoneticPr fontId="1" type="noConversion"/>
  </si>
  <si>
    <t>上海琉园水晶制品有限公司</t>
    <phoneticPr fontId="1" type="noConversion"/>
  </si>
  <si>
    <t>山东祺月集团有限公司</t>
    <phoneticPr fontId="1" type="noConversion"/>
  </si>
  <si>
    <t>上海市小蓝象服装有限公司</t>
    <phoneticPr fontId="1" type="noConversion"/>
  </si>
  <si>
    <t>上海仟佰健康管理咨询有限公司</t>
    <phoneticPr fontId="1" type="noConversion"/>
  </si>
  <si>
    <t>上海丽人丽妆化妆品股份有限公司</t>
    <phoneticPr fontId="1" type="noConversion"/>
  </si>
  <si>
    <t>退款</t>
    <phoneticPr fontId="1" type="noConversion"/>
  </si>
  <si>
    <t>深圳裕汇公司</t>
  </si>
  <si>
    <t>颐海（上海）食品有限公司</t>
  </si>
  <si>
    <t>衡阳市大三湘公益基金会</t>
    <phoneticPr fontId="1" type="noConversion"/>
  </si>
  <si>
    <t>乳腺癌健康生育计划</t>
  </si>
  <si>
    <t>2019年9月收入明细表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</si>
</sst>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0" fillId="0" borderId="0" xfId="0" applyNumberFormat="1" applyFill="1">
      <alignment vertical="center"/>
    </xf>
    <xf numFmtId="43" fontId="6" fillId="0" borderId="2" xfId="1" applyFont="1" applyFill="1" applyBorder="1">
      <alignment vertical="center"/>
    </xf>
    <xf numFmtId="0" fontId="6" fillId="0" borderId="2" xfId="0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3" fontId="6" fillId="0" borderId="2" xfId="1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43" fontId="0" fillId="0" borderId="2" xfId="1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43" fontId="5" fillId="0" borderId="2" xfId="1" applyFont="1" applyFill="1" applyBorder="1">
      <alignment vertical="center"/>
    </xf>
    <xf numFmtId="0" fontId="0" fillId="0" borderId="2" xfId="0" applyNumberFormat="1" applyFill="1" applyBorder="1">
      <alignment vertical="center"/>
    </xf>
    <xf numFmtId="43" fontId="0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6" fillId="0" borderId="2" xfId="1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43" fontId="0" fillId="0" borderId="2" xfId="1" applyFont="1" applyBorder="1">
      <alignment vertical="center"/>
    </xf>
    <xf numFmtId="0" fontId="0" fillId="0" borderId="2" xfId="0" applyBorder="1" applyAlignment="1">
      <alignment horizontal="left" vertical="center" wrapText="1"/>
    </xf>
    <xf numFmtId="43" fontId="0" fillId="0" borderId="2" xfId="1" applyFont="1" applyFill="1" applyBorder="1" applyAlignment="1">
      <alignment horizontal="left" vertical="center" wrapText="1"/>
    </xf>
    <xf numFmtId="49" fontId="0" fillId="0" borderId="2" xfId="0" applyNumberForma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>
      <selection activeCell="I6" sqref="I6"/>
    </sheetView>
  </sheetViews>
  <sheetFormatPr defaultRowHeight="14.4"/>
  <cols>
    <col min="1" max="1" width="14.88671875" style="10" customWidth="1"/>
    <col min="2" max="2" width="28" style="28" customWidth="1"/>
    <col min="3" max="3" width="12.109375" style="6" customWidth="1"/>
    <col min="4" max="4" width="15.77734375" style="6" customWidth="1"/>
    <col min="5" max="5" width="17.109375" style="4" customWidth="1"/>
    <col min="6" max="6" width="17.5546875" style="6" customWidth="1"/>
    <col min="7" max="16384" width="8.88671875" style="6"/>
  </cols>
  <sheetData>
    <row r="1" spans="1:6" ht="17.399999999999999">
      <c r="A1" s="57" t="s">
        <v>133</v>
      </c>
      <c r="B1" s="57"/>
      <c r="C1" s="57"/>
      <c r="D1" s="57"/>
      <c r="E1" s="57"/>
      <c r="F1" s="57"/>
    </row>
    <row r="2" spans="1:6">
      <c r="A2" s="7" t="s">
        <v>0</v>
      </c>
      <c r="B2" s="25"/>
      <c r="C2" s="1"/>
      <c r="D2" s="2"/>
      <c r="E2" s="3"/>
      <c r="F2" s="5" t="s">
        <v>1</v>
      </c>
    </row>
    <row r="3" spans="1:6" s="9" customFormat="1" ht="22.2" customHeight="1">
      <c r="A3" s="11" t="s">
        <v>2</v>
      </c>
      <c r="B3" s="12" t="s">
        <v>22</v>
      </c>
      <c r="C3" s="8" t="s">
        <v>3</v>
      </c>
      <c r="D3" s="40" t="s">
        <v>4</v>
      </c>
      <c r="E3" s="38" t="s">
        <v>5</v>
      </c>
      <c r="F3" s="38" t="s">
        <v>6</v>
      </c>
    </row>
    <row r="4" spans="1:6" ht="24.6" customHeight="1">
      <c r="A4" s="53" t="s">
        <v>14</v>
      </c>
      <c r="B4" s="53" t="s">
        <v>14</v>
      </c>
      <c r="C4" s="13" t="s">
        <v>16</v>
      </c>
      <c r="D4" s="12"/>
      <c r="E4" s="32">
        <v>56857.82</v>
      </c>
      <c r="F4" s="58">
        <f>SUM(E4:E6)</f>
        <v>283133.92</v>
      </c>
    </row>
    <row r="5" spans="1:6" ht="24.6" customHeight="1">
      <c r="A5" s="53"/>
      <c r="B5" s="53"/>
      <c r="C5" s="16" t="s">
        <v>10</v>
      </c>
      <c r="D5" s="12"/>
      <c r="E5" s="32">
        <v>215625.73</v>
      </c>
      <c r="F5" s="58"/>
    </row>
    <row r="6" spans="1:6" ht="24.6" customHeight="1">
      <c r="A6" s="53"/>
      <c r="B6" s="53"/>
      <c r="C6" s="13" t="s">
        <v>20</v>
      </c>
      <c r="D6" s="12"/>
      <c r="E6" s="41">
        <v>10650.37</v>
      </c>
      <c r="F6" s="58"/>
    </row>
    <row r="7" spans="1:6" ht="24.6" customHeight="1">
      <c r="A7" s="53" t="s">
        <v>9</v>
      </c>
      <c r="B7" s="53" t="s">
        <v>9</v>
      </c>
      <c r="C7" s="16" t="s">
        <v>16</v>
      </c>
      <c r="D7" s="12"/>
      <c r="E7" s="32">
        <v>7523.36</v>
      </c>
      <c r="F7" s="51">
        <f>SUM(E7:E11)</f>
        <v>90916.200000000041</v>
      </c>
    </row>
    <row r="8" spans="1:6" ht="24.6" customHeight="1">
      <c r="A8" s="53"/>
      <c r="B8" s="53"/>
      <c r="C8" s="16" t="s">
        <v>10</v>
      </c>
      <c r="D8" s="12"/>
      <c r="E8" s="20">
        <v>42244.78</v>
      </c>
      <c r="F8" s="52"/>
    </row>
    <row r="9" spans="1:6" ht="24.6" customHeight="1">
      <c r="A9" s="53"/>
      <c r="B9" s="53"/>
      <c r="C9" s="13" t="s">
        <v>23</v>
      </c>
      <c r="D9" s="17"/>
      <c r="E9" s="44">
        <v>14321.770000000492</v>
      </c>
      <c r="F9" s="52"/>
    </row>
    <row r="10" spans="1:6" ht="24.6" customHeight="1">
      <c r="A10" s="53"/>
      <c r="B10" s="53"/>
      <c r="C10" s="16" t="s">
        <v>16</v>
      </c>
      <c r="D10" s="12"/>
      <c r="E10" s="20">
        <v>24415.089999999553</v>
      </c>
      <c r="F10" s="52"/>
    </row>
    <row r="11" spans="1:6" ht="30.6" customHeight="1">
      <c r="A11" s="53"/>
      <c r="B11" s="53"/>
      <c r="C11" s="13" t="s">
        <v>20</v>
      </c>
      <c r="D11" s="47"/>
      <c r="E11" s="18">
        <v>2411.1999999999998</v>
      </c>
      <c r="F11" s="52"/>
    </row>
    <row r="12" spans="1:6" ht="24.6" customHeight="1">
      <c r="A12" s="53" t="s">
        <v>7</v>
      </c>
      <c r="B12" s="53" t="s">
        <v>8</v>
      </c>
      <c r="C12" s="16" t="s">
        <v>16</v>
      </c>
      <c r="D12" s="12"/>
      <c r="E12" s="32">
        <v>162156.51</v>
      </c>
      <c r="F12" s="51">
        <f>SUM(E12:E14)</f>
        <v>177819.94</v>
      </c>
    </row>
    <row r="13" spans="1:6" ht="24.6" customHeight="1">
      <c r="A13" s="53"/>
      <c r="B13" s="53"/>
      <c r="C13" s="16" t="s">
        <v>16</v>
      </c>
      <c r="D13" s="12"/>
      <c r="E13" s="32">
        <v>950.21</v>
      </c>
      <c r="F13" s="51"/>
    </row>
    <row r="14" spans="1:6" ht="24.6" customHeight="1">
      <c r="A14" s="53"/>
      <c r="B14" s="53"/>
      <c r="C14" s="16" t="s">
        <v>20</v>
      </c>
      <c r="D14" s="24"/>
      <c r="E14" s="20">
        <v>14713.22</v>
      </c>
      <c r="F14" s="51"/>
    </row>
    <row r="15" spans="1:6" ht="24.6" customHeight="1">
      <c r="A15" s="54" t="s">
        <v>24</v>
      </c>
      <c r="B15" s="54" t="s">
        <v>11</v>
      </c>
      <c r="C15" s="16" t="s">
        <v>10</v>
      </c>
      <c r="D15" s="12"/>
      <c r="E15" s="20">
        <v>320756.69</v>
      </c>
      <c r="F15" s="49">
        <f>SUM(E15:E21)</f>
        <v>436087.09</v>
      </c>
    </row>
    <row r="16" spans="1:6" ht="24.6" customHeight="1">
      <c r="A16" s="54"/>
      <c r="B16" s="54"/>
      <c r="C16" s="16" t="s">
        <v>16</v>
      </c>
      <c r="D16" s="23"/>
      <c r="E16" s="20">
        <v>5923.7800000000525</v>
      </c>
      <c r="F16" s="49"/>
    </row>
    <row r="17" spans="1:6" ht="24.6" customHeight="1">
      <c r="A17" s="54"/>
      <c r="B17" s="54"/>
      <c r="C17" s="16" t="s">
        <v>13</v>
      </c>
      <c r="D17" s="23"/>
      <c r="E17" s="20">
        <v>11781.61</v>
      </c>
      <c r="F17" s="49"/>
    </row>
    <row r="18" spans="1:6" ht="24.6" customHeight="1">
      <c r="A18" s="54"/>
      <c r="B18" s="54"/>
      <c r="C18" s="16" t="s">
        <v>23</v>
      </c>
      <c r="D18" s="16"/>
      <c r="E18" s="44">
        <v>647.6</v>
      </c>
      <c r="F18" s="49"/>
    </row>
    <row r="19" spans="1:6" ht="24.6" customHeight="1">
      <c r="A19" s="54"/>
      <c r="B19" s="54"/>
      <c r="C19" s="16" t="s">
        <v>25</v>
      </c>
      <c r="D19" s="16"/>
      <c r="E19" s="32">
        <v>698.15</v>
      </c>
      <c r="F19" s="49"/>
    </row>
    <row r="20" spans="1:6" ht="24.6" customHeight="1">
      <c r="A20" s="54"/>
      <c r="B20" s="54"/>
      <c r="C20" s="16" t="s">
        <v>21</v>
      </c>
      <c r="D20" s="12"/>
      <c r="E20" s="20">
        <v>63194.26</v>
      </c>
      <c r="F20" s="49"/>
    </row>
    <row r="21" spans="1:6" ht="24.6" customHeight="1">
      <c r="A21" s="54"/>
      <c r="B21" s="54"/>
      <c r="C21" s="16" t="s">
        <v>122</v>
      </c>
      <c r="D21" s="12" t="s">
        <v>116</v>
      </c>
      <c r="E21" s="20">
        <v>33085</v>
      </c>
      <c r="F21" s="49"/>
    </row>
    <row r="22" spans="1:6" ht="24.6" customHeight="1">
      <c r="A22" s="55" t="s">
        <v>32</v>
      </c>
      <c r="B22" s="39" t="s">
        <v>32</v>
      </c>
      <c r="C22" s="16" t="s">
        <v>28</v>
      </c>
      <c r="D22" s="21"/>
      <c r="E22" s="30">
        <v>157572.67000000001</v>
      </c>
      <c r="F22" s="49">
        <f>SUM(E22:E23)</f>
        <v>157677.67000000001</v>
      </c>
    </row>
    <row r="23" spans="1:6" ht="24.6" customHeight="1">
      <c r="A23" s="55"/>
      <c r="B23" s="39" t="s">
        <v>32</v>
      </c>
      <c r="C23" s="22" t="s">
        <v>33</v>
      </c>
      <c r="D23" s="21"/>
      <c r="E23" s="20">
        <v>105</v>
      </c>
      <c r="F23" s="49"/>
    </row>
    <row r="24" spans="1:6" ht="24.6" customHeight="1">
      <c r="A24" s="48" t="s">
        <v>34</v>
      </c>
      <c r="B24" s="26" t="s">
        <v>15</v>
      </c>
      <c r="C24" s="22" t="s">
        <v>27</v>
      </c>
      <c r="D24" s="39"/>
      <c r="E24" s="20">
        <v>7726.2000000001481</v>
      </c>
      <c r="F24" s="49">
        <f>SUM(E24:E30)</f>
        <v>8049447.2000000002</v>
      </c>
    </row>
    <row r="25" spans="1:6" ht="24.6" customHeight="1">
      <c r="A25" s="48"/>
      <c r="B25" s="26" t="s">
        <v>54</v>
      </c>
      <c r="C25" s="16" t="s">
        <v>28</v>
      </c>
      <c r="D25" s="33"/>
      <c r="E25" s="20">
        <v>8030818.2599999998</v>
      </c>
      <c r="F25" s="49"/>
    </row>
    <row r="26" spans="1:6" ht="24.6" customHeight="1">
      <c r="A26" s="48"/>
      <c r="B26" s="19" t="s">
        <v>12</v>
      </c>
      <c r="C26" s="16" t="s">
        <v>33</v>
      </c>
      <c r="D26" s="21"/>
      <c r="E26" s="20">
        <v>74</v>
      </c>
      <c r="F26" s="49"/>
    </row>
    <row r="27" spans="1:6" ht="24.6" customHeight="1">
      <c r="A27" s="48"/>
      <c r="B27" s="39" t="s">
        <v>35</v>
      </c>
      <c r="C27" s="16" t="s">
        <v>28</v>
      </c>
      <c r="D27" s="39"/>
      <c r="E27" s="44">
        <v>11796.739999999998</v>
      </c>
      <c r="F27" s="49"/>
    </row>
    <row r="28" spans="1:6" ht="24.6" customHeight="1">
      <c r="A28" s="48"/>
      <c r="B28" s="39" t="s">
        <v>35</v>
      </c>
      <c r="C28" s="16" t="s">
        <v>28</v>
      </c>
      <c r="D28" s="39" t="s">
        <v>117</v>
      </c>
      <c r="E28" s="44">
        <f>-1000</f>
        <v>-1000</v>
      </c>
      <c r="F28" s="49"/>
    </row>
    <row r="29" spans="1:6" ht="24.6" customHeight="1">
      <c r="A29" s="48"/>
      <c r="B29" s="39" t="s">
        <v>55</v>
      </c>
      <c r="C29" s="16" t="s">
        <v>13</v>
      </c>
      <c r="D29" s="39"/>
      <c r="E29" s="20">
        <v>30</v>
      </c>
      <c r="F29" s="49"/>
    </row>
    <row r="30" spans="1:6" ht="24.6" customHeight="1">
      <c r="A30" s="48"/>
      <c r="B30" s="39" t="s">
        <v>17</v>
      </c>
      <c r="C30" s="16" t="s">
        <v>36</v>
      </c>
      <c r="D30" s="39"/>
      <c r="E30" s="44">
        <v>2</v>
      </c>
      <c r="F30" s="49"/>
    </row>
    <row r="31" spans="1:6" ht="31.2" customHeight="1">
      <c r="A31" s="54" t="s">
        <v>37</v>
      </c>
      <c r="B31" s="27" t="s">
        <v>51</v>
      </c>
      <c r="C31" s="22" t="s">
        <v>27</v>
      </c>
      <c r="D31" s="39"/>
      <c r="E31" s="34">
        <v>600</v>
      </c>
      <c r="F31" s="49">
        <f>SUM(E31:E34)</f>
        <v>146381.47000000061</v>
      </c>
    </row>
    <row r="32" spans="1:6" ht="31.2" customHeight="1">
      <c r="A32" s="54"/>
      <c r="B32" s="26" t="s">
        <v>18</v>
      </c>
      <c r="C32" s="22" t="s">
        <v>33</v>
      </c>
      <c r="D32" s="39"/>
      <c r="E32" s="20">
        <v>5</v>
      </c>
      <c r="F32" s="49"/>
    </row>
    <row r="33" spans="1:6" ht="24.6" customHeight="1">
      <c r="A33" s="54"/>
      <c r="B33" s="27" t="s">
        <v>49</v>
      </c>
      <c r="C33" s="16" t="s">
        <v>38</v>
      </c>
      <c r="D33" s="39"/>
      <c r="E33" s="35">
        <v>5798.6</v>
      </c>
      <c r="F33" s="49"/>
    </row>
    <row r="34" spans="1:6" ht="24.6" customHeight="1">
      <c r="A34" s="54"/>
      <c r="B34" s="31" t="s">
        <v>56</v>
      </c>
      <c r="C34" s="16" t="s">
        <v>10</v>
      </c>
      <c r="D34" s="39"/>
      <c r="E34" s="44">
        <v>139977.87000000061</v>
      </c>
      <c r="F34" s="49"/>
    </row>
    <row r="35" spans="1:6" ht="24.6" customHeight="1">
      <c r="A35" s="55" t="s">
        <v>39</v>
      </c>
      <c r="B35" s="45" t="s">
        <v>52</v>
      </c>
      <c r="C35" s="24" t="s">
        <v>78</v>
      </c>
      <c r="D35" s="21"/>
      <c r="E35" s="44">
        <v>2714.2200000000016</v>
      </c>
      <c r="F35" s="51">
        <f>SUM(E35:E55)</f>
        <v>1003194.6700000172</v>
      </c>
    </row>
    <row r="36" spans="1:6" ht="24.6" customHeight="1">
      <c r="A36" s="55"/>
      <c r="B36" s="27" t="s">
        <v>60</v>
      </c>
      <c r="C36" s="21" t="s">
        <v>79</v>
      </c>
      <c r="D36" s="21"/>
      <c r="E36" s="20">
        <v>62.749999999999993</v>
      </c>
      <c r="F36" s="51"/>
    </row>
    <row r="37" spans="1:6" ht="24.6" customHeight="1">
      <c r="A37" s="55"/>
      <c r="B37" s="27" t="s">
        <v>61</v>
      </c>
      <c r="C37" s="21" t="s">
        <v>79</v>
      </c>
      <c r="D37" s="21"/>
      <c r="E37" s="20">
        <v>70805.32000001827</v>
      </c>
      <c r="F37" s="51"/>
    </row>
    <row r="38" spans="1:6" ht="24.6" customHeight="1">
      <c r="A38" s="55"/>
      <c r="B38" s="45" t="s">
        <v>62</v>
      </c>
      <c r="C38" s="24" t="s">
        <v>80</v>
      </c>
      <c r="D38" s="21"/>
      <c r="E38" s="44">
        <f>22287.66+9</f>
        <v>22296.66</v>
      </c>
      <c r="F38" s="51"/>
    </row>
    <row r="39" spans="1:6" ht="24.6" customHeight="1">
      <c r="A39" s="55"/>
      <c r="B39" s="45" t="s">
        <v>63</v>
      </c>
      <c r="C39" s="24" t="s">
        <v>80</v>
      </c>
      <c r="D39" s="21"/>
      <c r="E39" s="44">
        <f>46410.1500000001+2</f>
        <v>46412.150000000103</v>
      </c>
      <c r="F39" s="51"/>
    </row>
    <row r="40" spans="1:6" ht="24.6" customHeight="1">
      <c r="A40" s="55"/>
      <c r="B40" s="45" t="s">
        <v>64</v>
      </c>
      <c r="C40" s="24" t="s">
        <v>80</v>
      </c>
      <c r="D40" s="21"/>
      <c r="E40" s="44">
        <v>27999.74</v>
      </c>
      <c r="F40" s="51"/>
    </row>
    <row r="41" spans="1:6" ht="24.6" customHeight="1">
      <c r="A41" s="55"/>
      <c r="B41" s="45" t="s">
        <v>65</v>
      </c>
      <c r="C41" s="24" t="s">
        <v>80</v>
      </c>
      <c r="D41" s="21"/>
      <c r="E41" s="44">
        <v>7071.6</v>
      </c>
      <c r="F41" s="51"/>
    </row>
    <row r="42" spans="1:6" ht="24.6" customHeight="1">
      <c r="A42" s="55"/>
      <c r="B42" s="45" t="s">
        <v>66</v>
      </c>
      <c r="C42" s="24" t="s">
        <v>80</v>
      </c>
      <c r="D42" s="21"/>
      <c r="E42" s="44">
        <f>108391.51+30.01</f>
        <v>108421.51999999999</v>
      </c>
      <c r="F42" s="51"/>
    </row>
    <row r="43" spans="1:6" ht="24.6" customHeight="1">
      <c r="A43" s="55"/>
      <c r="B43" s="45" t="s">
        <v>67</v>
      </c>
      <c r="C43" s="24" t="s">
        <v>81</v>
      </c>
      <c r="D43" s="21"/>
      <c r="E43" s="44">
        <v>10.1</v>
      </c>
      <c r="F43" s="51"/>
    </row>
    <row r="44" spans="1:6" ht="24.6" customHeight="1">
      <c r="A44" s="55"/>
      <c r="B44" s="45" t="s">
        <v>68</v>
      </c>
      <c r="C44" s="24" t="s">
        <v>80</v>
      </c>
      <c r="D44" s="21"/>
      <c r="E44" s="44">
        <f>1941.48+1</f>
        <v>1942.48</v>
      </c>
      <c r="F44" s="51"/>
    </row>
    <row r="45" spans="1:6" ht="24.6" customHeight="1">
      <c r="A45" s="55"/>
      <c r="B45" s="45" t="s">
        <v>69</v>
      </c>
      <c r="C45" s="24" t="s">
        <v>80</v>
      </c>
      <c r="D45" s="21"/>
      <c r="E45" s="44">
        <f>45086.3700000001+17</f>
        <v>45103.370000000097</v>
      </c>
      <c r="F45" s="51"/>
    </row>
    <row r="46" spans="1:6" ht="24.6" customHeight="1">
      <c r="A46" s="55"/>
      <c r="B46" s="45" t="s">
        <v>70</v>
      </c>
      <c r="C46" s="24" t="s">
        <v>80</v>
      </c>
      <c r="D46" s="21"/>
      <c r="E46" s="44">
        <f>225157.429999999+18</f>
        <v>225175.429999999</v>
      </c>
      <c r="F46" s="51"/>
    </row>
    <row r="47" spans="1:6" ht="24.6" customHeight="1">
      <c r="A47" s="55"/>
      <c r="B47" s="45" t="s">
        <v>71</v>
      </c>
      <c r="C47" s="24" t="s">
        <v>80</v>
      </c>
      <c r="D47" s="21"/>
      <c r="E47" s="44">
        <f>11411.1399999999+40.92</f>
        <v>11452.059999999899</v>
      </c>
      <c r="F47" s="51"/>
    </row>
    <row r="48" spans="1:6" ht="24.6" customHeight="1">
      <c r="A48" s="55"/>
      <c r="B48" s="45" t="s">
        <v>72</v>
      </c>
      <c r="C48" s="24" t="s">
        <v>80</v>
      </c>
      <c r="D48" s="21"/>
      <c r="E48" s="44">
        <v>61891.970000000016</v>
      </c>
      <c r="F48" s="51"/>
    </row>
    <row r="49" spans="1:6" ht="24.6" customHeight="1">
      <c r="A49" s="55"/>
      <c r="B49" s="45" t="s">
        <v>73</v>
      </c>
      <c r="C49" s="24" t="s">
        <v>80</v>
      </c>
      <c r="D49" s="21"/>
      <c r="E49" s="44">
        <v>4910.25</v>
      </c>
      <c r="F49" s="51"/>
    </row>
    <row r="50" spans="1:6" ht="24.6" customHeight="1">
      <c r="A50" s="55"/>
      <c r="B50" s="45" t="s">
        <v>74</v>
      </c>
      <c r="C50" s="24" t="s">
        <v>80</v>
      </c>
      <c r="D50" s="21"/>
      <c r="E50" s="44">
        <f>117407.33+15</f>
        <v>117422.33</v>
      </c>
      <c r="F50" s="51"/>
    </row>
    <row r="51" spans="1:6" ht="24.6" customHeight="1">
      <c r="A51" s="55"/>
      <c r="B51" s="45" t="s">
        <v>75</v>
      </c>
      <c r="C51" s="24" t="s">
        <v>80</v>
      </c>
      <c r="D51" s="21"/>
      <c r="E51" s="44">
        <f>88934.8799999999+0.01</f>
        <v>88934.889999999898</v>
      </c>
      <c r="F51" s="51"/>
    </row>
    <row r="52" spans="1:6" ht="24.6" customHeight="1">
      <c r="A52" s="55"/>
      <c r="B52" s="45" t="s">
        <v>76</v>
      </c>
      <c r="C52" s="24" t="s">
        <v>80</v>
      </c>
      <c r="D52" s="21"/>
      <c r="E52" s="44">
        <f>9006.08000000001+59.81</f>
        <v>9065.8900000000103</v>
      </c>
      <c r="F52" s="51"/>
    </row>
    <row r="53" spans="1:6" ht="24.6" customHeight="1">
      <c r="A53" s="55"/>
      <c r="B53" s="45" t="s">
        <v>77</v>
      </c>
      <c r="C53" s="24" t="s">
        <v>80</v>
      </c>
      <c r="D53" s="21"/>
      <c r="E53" s="44">
        <f>19999.94+2</f>
        <v>20001.939999999999</v>
      </c>
      <c r="F53" s="51"/>
    </row>
    <row r="54" spans="1:6" ht="24.6" customHeight="1">
      <c r="A54" s="55"/>
      <c r="B54" s="45" t="s">
        <v>132</v>
      </c>
      <c r="C54" s="24" t="s">
        <v>119</v>
      </c>
      <c r="D54" s="21" t="s">
        <v>120</v>
      </c>
      <c r="E54" s="44">
        <v>31500</v>
      </c>
      <c r="F54" s="51"/>
    </row>
    <row r="55" spans="1:6" ht="24.6" customHeight="1">
      <c r="A55" s="55"/>
      <c r="B55" s="45" t="s">
        <v>118</v>
      </c>
      <c r="C55" s="24" t="s">
        <v>119</v>
      </c>
      <c r="D55" s="21" t="s">
        <v>121</v>
      </c>
      <c r="E55" s="44">
        <v>100000</v>
      </c>
      <c r="F55" s="51"/>
    </row>
    <row r="56" spans="1:6" ht="24.6" customHeight="1">
      <c r="A56" s="55" t="s">
        <v>42</v>
      </c>
      <c r="B56" s="31"/>
      <c r="C56" s="16" t="s">
        <v>28</v>
      </c>
      <c r="D56" s="39"/>
      <c r="E56" s="44">
        <v>61682.510000000853</v>
      </c>
      <c r="F56" s="51">
        <f>SUM(E56:E63)</f>
        <v>200518.200000001</v>
      </c>
    </row>
    <row r="57" spans="1:6" ht="24.6" customHeight="1">
      <c r="A57" s="55"/>
      <c r="B57" s="19"/>
      <c r="C57" s="16" t="s">
        <v>43</v>
      </c>
      <c r="D57" s="39"/>
      <c r="E57" s="20">
        <v>6899</v>
      </c>
      <c r="F57" s="51"/>
    </row>
    <row r="58" spans="1:6" ht="24.6" customHeight="1">
      <c r="A58" s="55"/>
      <c r="B58" s="19"/>
      <c r="C58" s="16" t="s">
        <v>82</v>
      </c>
      <c r="D58" s="39"/>
      <c r="E58" s="44">
        <v>14095.920000000126</v>
      </c>
      <c r="F58" s="51"/>
    </row>
    <row r="59" spans="1:6" ht="24.6" customHeight="1">
      <c r="A59" s="55"/>
      <c r="B59" s="19"/>
      <c r="C59" s="16" t="s">
        <v>122</v>
      </c>
      <c r="D59" s="39" t="s">
        <v>123</v>
      </c>
      <c r="E59" s="44">
        <f>10800+5100</f>
        <v>15900</v>
      </c>
      <c r="F59" s="51"/>
    </row>
    <row r="60" spans="1:6" ht="24.6" customHeight="1">
      <c r="A60" s="55"/>
      <c r="B60" s="19"/>
      <c r="C60" s="16" t="s">
        <v>122</v>
      </c>
      <c r="D60" s="39" t="s">
        <v>124</v>
      </c>
      <c r="E60" s="44">
        <v>1600</v>
      </c>
      <c r="F60" s="51"/>
    </row>
    <row r="61" spans="1:6" ht="24.6" customHeight="1">
      <c r="A61" s="55"/>
      <c r="B61" s="19"/>
      <c r="C61" s="16" t="s">
        <v>122</v>
      </c>
      <c r="D61" s="39" t="s">
        <v>125</v>
      </c>
      <c r="E61" s="44">
        <f>2596+7960</f>
        <v>10556</v>
      </c>
      <c r="F61" s="51"/>
    </row>
    <row r="62" spans="1:6" ht="24.6" customHeight="1">
      <c r="A62" s="55"/>
      <c r="B62" s="19"/>
      <c r="C62" s="16" t="s">
        <v>122</v>
      </c>
      <c r="D62" s="39" t="s">
        <v>126</v>
      </c>
      <c r="E62" s="44">
        <v>5000</v>
      </c>
      <c r="F62" s="51"/>
    </row>
    <row r="63" spans="1:6" ht="24.6" customHeight="1">
      <c r="A63" s="55"/>
      <c r="B63" s="19"/>
      <c r="C63" s="16" t="s">
        <v>122</v>
      </c>
      <c r="D63" s="39" t="s">
        <v>127</v>
      </c>
      <c r="E63" s="44">
        <v>84784.77</v>
      </c>
      <c r="F63" s="51"/>
    </row>
    <row r="64" spans="1:6" ht="24.6" customHeight="1">
      <c r="A64" s="48" t="s">
        <v>19</v>
      </c>
      <c r="B64" s="55" t="s">
        <v>19</v>
      </c>
      <c r="C64" s="16" t="s">
        <v>10</v>
      </c>
      <c r="D64" s="39"/>
      <c r="E64" s="20">
        <v>50880.34</v>
      </c>
      <c r="F64" s="49">
        <f>SUM(E64:E65)</f>
        <v>50880.689999999995</v>
      </c>
    </row>
    <row r="65" spans="1:6" ht="24.6" customHeight="1">
      <c r="A65" s="48"/>
      <c r="B65" s="55"/>
      <c r="C65" s="16" t="s">
        <v>83</v>
      </c>
      <c r="D65" s="39"/>
      <c r="E65" s="20">
        <v>0.35</v>
      </c>
      <c r="F65" s="49"/>
    </row>
    <row r="66" spans="1:6" ht="24.6" customHeight="1">
      <c r="A66" s="54" t="s">
        <v>44</v>
      </c>
      <c r="B66" s="39" t="s">
        <v>84</v>
      </c>
      <c r="C66" s="16" t="s">
        <v>41</v>
      </c>
      <c r="D66" s="16"/>
      <c r="E66" s="35">
        <v>5756.57</v>
      </c>
      <c r="F66" s="49">
        <f>SUM(E66:E73)</f>
        <v>10461.450000000001</v>
      </c>
    </row>
    <row r="67" spans="1:6" ht="24.6" customHeight="1">
      <c r="A67" s="54"/>
      <c r="B67" s="45" t="s">
        <v>85</v>
      </c>
      <c r="C67" s="16" t="s">
        <v>38</v>
      </c>
      <c r="D67" s="16"/>
      <c r="E67" s="44">
        <v>792.02</v>
      </c>
      <c r="F67" s="49"/>
    </row>
    <row r="68" spans="1:6" ht="24.6" customHeight="1">
      <c r="A68" s="54"/>
      <c r="B68" s="27" t="s">
        <v>86</v>
      </c>
      <c r="C68" s="16" t="s">
        <v>13</v>
      </c>
      <c r="D68" s="16"/>
      <c r="E68" s="20">
        <v>37</v>
      </c>
      <c r="F68" s="49"/>
    </row>
    <row r="69" spans="1:6" ht="24.6" customHeight="1">
      <c r="A69" s="54"/>
      <c r="B69" s="26" t="s">
        <v>45</v>
      </c>
      <c r="C69" s="22" t="s">
        <v>40</v>
      </c>
      <c r="D69" s="39"/>
      <c r="E69" s="34">
        <v>310.7</v>
      </c>
      <c r="F69" s="49"/>
    </row>
    <row r="70" spans="1:6" ht="24.6" customHeight="1">
      <c r="A70" s="54"/>
      <c r="B70" s="16"/>
      <c r="C70" s="23" t="s">
        <v>20</v>
      </c>
      <c r="D70" s="39" t="s">
        <v>129</v>
      </c>
      <c r="E70" s="34">
        <v>3000</v>
      </c>
      <c r="F70" s="49"/>
    </row>
    <row r="71" spans="1:6" ht="24.6" customHeight="1">
      <c r="A71" s="54"/>
      <c r="B71" s="27"/>
      <c r="C71" s="23" t="s">
        <v>20</v>
      </c>
      <c r="D71" s="23"/>
      <c r="E71" s="41">
        <v>100</v>
      </c>
      <c r="F71" s="49"/>
    </row>
    <row r="72" spans="1:6" ht="24.6" customHeight="1">
      <c r="A72" s="54"/>
      <c r="B72" s="27"/>
      <c r="C72" s="23" t="s">
        <v>20</v>
      </c>
      <c r="D72" s="23" t="s">
        <v>57</v>
      </c>
      <c r="E72" s="41">
        <v>2000</v>
      </c>
      <c r="F72" s="49"/>
    </row>
    <row r="73" spans="1:6" ht="24" customHeight="1">
      <c r="A73" s="39"/>
      <c r="B73" s="39"/>
      <c r="C73" s="22" t="s">
        <v>20</v>
      </c>
      <c r="D73" s="22" t="s">
        <v>128</v>
      </c>
      <c r="E73" s="41">
        <v>-1534.84</v>
      </c>
      <c r="F73" s="36"/>
    </row>
    <row r="74" spans="1:6" ht="24.6" customHeight="1">
      <c r="A74" s="56" t="s">
        <v>29</v>
      </c>
      <c r="B74" s="39" t="s">
        <v>30</v>
      </c>
      <c r="C74" s="16" t="s">
        <v>31</v>
      </c>
      <c r="D74" s="39"/>
      <c r="E74" s="44">
        <v>82.87</v>
      </c>
      <c r="F74" s="49">
        <f>SUM(E74:E75)</f>
        <v>185.07</v>
      </c>
    </row>
    <row r="75" spans="1:6" ht="24.6" customHeight="1">
      <c r="A75" s="56"/>
      <c r="B75" s="39" t="s">
        <v>30</v>
      </c>
      <c r="C75" s="16" t="s">
        <v>53</v>
      </c>
      <c r="D75" s="39"/>
      <c r="E75" s="44">
        <v>102.19999999999999</v>
      </c>
      <c r="F75" s="49"/>
    </row>
    <row r="76" spans="1:6" ht="24.6" customHeight="1">
      <c r="A76" s="55" t="s">
        <v>26</v>
      </c>
      <c r="B76" s="45" t="s">
        <v>88</v>
      </c>
      <c r="C76" s="24" t="s">
        <v>78</v>
      </c>
      <c r="D76" s="39"/>
      <c r="E76" s="44">
        <v>634.03</v>
      </c>
      <c r="F76" s="49">
        <f>SUM(E76:E102)</f>
        <v>307210.83999994025</v>
      </c>
    </row>
    <row r="77" spans="1:6" ht="24.6" customHeight="1">
      <c r="A77" s="55"/>
      <c r="B77" s="27" t="s">
        <v>89</v>
      </c>
      <c r="C77" s="21" t="s">
        <v>79</v>
      </c>
      <c r="D77" s="39"/>
      <c r="E77" s="20">
        <v>1063.1799999999739</v>
      </c>
      <c r="F77" s="49"/>
    </row>
    <row r="78" spans="1:6" ht="24.6" customHeight="1">
      <c r="A78" s="55"/>
      <c r="B78" s="27" t="s">
        <v>90</v>
      </c>
      <c r="C78" s="21" t="s">
        <v>79</v>
      </c>
      <c r="D78" s="39"/>
      <c r="E78" s="20">
        <v>2721.84</v>
      </c>
      <c r="F78" s="49"/>
    </row>
    <row r="79" spans="1:6" ht="24.6" customHeight="1">
      <c r="A79" s="55"/>
      <c r="B79" s="27" t="s">
        <v>91</v>
      </c>
      <c r="C79" s="21" t="s">
        <v>79</v>
      </c>
      <c r="D79" s="39"/>
      <c r="E79" s="20">
        <v>38159.210000005594</v>
      </c>
      <c r="F79" s="49"/>
    </row>
    <row r="80" spans="1:6" ht="24.6" customHeight="1">
      <c r="A80" s="55"/>
      <c r="B80" s="27" t="s">
        <v>92</v>
      </c>
      <c r="C80" s="21" t="s">
        <v>79</v>
      </c>
      <c r="D80" s="39"/>
      <c r="E80" s="20">
        <v>25.05</v>
      </c>
      <c r="F80" s="49"/>
    </row>
    <row r="81" spans="1:6" ht="24.6" customHeight="1">
      <c r="A81" s="55"/>
      <c r="B81" s="27" t="s">
        <v>93</v>
      </c>
      <c r="C81" s="21" t="s">
        <v>79</v>
      </c>
      <c r="D81" s="39"/>
      <c r="E81" s="20">
        <v>38.370000000000012</v>
      </c>
      <c r="F81" s="49"/>
    </row>
    <row r="82" spans="1:6" ht="24.6" customHeight="1">
      <c r="A82" s="55"/>
      <c r="B82" s="27" t="s">
        <v>94</v>
      </c>
      <c r="C82" s="21" t="s">
        <v>79</v>
      </c>
      <c r="D82" s="39"/>
      <c r="E82" s="20">
        <v>290.23999999999933</v>
      </c>
      <c r="F82" s="49"/>
    </row>
    <row r="83" spans="1:6" ht="24.6" customHeight="1">
      <c r="A83" s="55"/>
      <c r="B83" s="27" t="s">
        <v>95</v>
      </c>
      <c r="C83" s="21" t="s">
        <v>79</v>
      </c>
      <c r="D83" s="39"/>
      <c r="E83" s="20">
        <v>232.51999999999975</v>
      </c>
      <c r="F83" s="49"/>
    </row>
    <row r="84" spans="1:6" ht="24.6" customHeight="1">
      <c r="A84" s="55"/>
      <c r="B84" s="27" t="s">
        <v>96</v>
      </c>
      <c r="C84" s="21" t="s">
        <v>79</v>
      </c>
      <c r="D84" s="39"/>
      <c r="E84" s="20">
        <v>114.73000000000002</v>
      </c>
      <c r="F84" s="49"/>
    </row>
    <row r="85" spans="1:6" ht="24.6" customHeight="1">
      <c r="A85" s="55"/>
      <c r="B85" s="27" t="s">
        <v>97</v>
      </c>
      <c r="C85" s="21" t="s">
        <v>79</v>
      </c>
      <c r="D85" s="39"/>
      <c r="E85" s="20">
        <v>175.49999999999997</v>
      </c>
      <c r="F85" s="49"/>
    </row>
    <row r="86" spans="1:6" ht="24.6" customHeight="1">
      <c r="A86" s="55"/>
      <c r="B86" s="27" t="s">
        <v>98</v>
      </c>
      <c r="C86" s="21" t="s">
        <v>79</v>
      </c>
      <c r="D86" s="39"/>
      <c r="E86" s="20">
        <v>7655.4000000042734</v>
      </c>
      <c r="F86" s="49"/>
    </row>
    <row r="87" spans="1:6" ht="24.6" customHeight="1">
      <c r="A87" s="55"/>
      <c r="B87" s="27" t="s">
        <v>99</v>
      </c>
      <c r="C87" s="21" t="s">
        <v>79</v>
      </c>
      <c r="D87" s="39"/>
      <c r="E87" s="20">
        <v>1380.7699999999975</v>
      </c>
      <c r="F87" s="49"/>
    </row>
    <row r="88" spans="1:6" ht="24.6" customHeight="1">
      <c r="A88" s="55"/>
      <c r="B88" s="27" t="s">
        <v>100</v>
      </c>
      <c r="C88" s="21" t="s">
        <v>79</v>
      </c>
      <c r="D88" s="39"/>
      <c r="E88" s="20">
        <v>27555.429999938755</v>
      </c>
      <c r="F88" s="49"/>
    </row>
    <row r="89" spans="1:6" ht="24.6" customHeight="1">
      <c r="A89" s="55"/>
      <c r="B89" s="27" t="s">
        <v>101</v>
      </c>
      <c r="C89" s="21" t="s">
        <v>79</v>
      </c>
      <c r="D89" s="39"/>
      <c r="E89" s="20">
        <v>2650.6800000000148</v>
      </c>
      <c r="F89" s="49"/>
    </row>
    <row r="90" spans="1:6" ht="24.6" customHeight="1">
      <c r="A90" s="55"/>
      <c r="B90" s="27" t="s">
        <v>102</v>
      </c>
      <c r="C90" s="21" t="s">
        <v>79</v>
      </c>
      <c r="D90" s="39"/>
      <c r="E90" s="20">
        <v>1342.2799999999975</v>
      </c>
      <c r="F90" s="49"/>
    </row>
    <row r="91" spans="1:6" ht="24.6" customHeight="1">
      <c r="A91" s="55"/>
      <c r="B91" s="27" t="s">
        <v>103</v>
      </c>
      <c r="C91" s="21" t="s">
        <v>79</v>
      </c>
      <c r="D91" s="39"/>
      <c r="E91" s="20">
        <v>101520.65999997253</v>
      </c>
      <c r="F91" s="49"/>
    </row>
    <row r="92" spans="1:6" ht="24.6" customHeight="1">
      <c r="A92" s="55"/>
      <c r="B92" s="27" t="s">
        <v>104</v>
      </c>
      <c r="C92" s="21" t="s">
        <v>79</v>
      </c>
      <c r="D92" s="39"/>
      <c r="E92" s="20">
        <v>44979.419999995596</v>
      </c>
      <c r="F92" s="49"/>
    </row>
    <row r="93" spans="1:6" ht="24.6" customHeight="1">
      <c r="A93" s="55"/>
      <c r="B93" s="27" t="s">
        <v>105</v>
      </c>
      <c r="C93" s="21" t="s">
        <v>79</v>
      </c>
      <c r="D93" s="39"/>
      <c r="E93" s="20">
        <v>1302.709999999985</v>
      </c>
      <c r="F93" s="49"/>
    </row>
    <row r="94" spans="1:6" ht="24.6" customHeight="1">
      <c r="A94" s="55"/>
      <c r="B94" s="27" t="s">
        <v>106</v>
      </c>
      <c r="C94" s="21" t="s">
        <v>79</v>
      </c>
      <c r="D94" s="39"/>
      <c r="E94" s="20">
        <v>13.27</v>
      </c>
      <c r="F94" s="49"/>
    </row>
    <row r="95" spans="1:6" ht="24.6" customHeight="1">
      <c r="A95" s="55"/>
      <c r="B95" s="27" t="s">
        <v>107</v>
      </c>
      <c r="C95" s="21" t="s">
        <v>79</v>
      </c>
      <c r="D95" s="39"/>
      <c r="E95" s="20">
        <v>22497.559999995017</v>
      </c>
      <c r="F95" s="49"/>
    </row>
    <row r="96" spans="1:6" ht="24.6" customHeight="1">
      <c r="A96" s="55"/>
      <c r="B96" s="27" t="s">
        <v>108</v>
      </c>
      <c r="C96" s="21" t="s">
        <v>79</v>
      </c>
      <c r="D96" s="39"/>
      <c r="E96" s="20">
        <v>52512.350000028506</v>
      </c>
      <c r="F96" s="49"/>
    </row>
    <row r="97" spans="1:6" ht="24.6" customHeight="1">
      <c r="A97" s="55"/>
      <c r="B97" s="27" t="s">
        <v>109</v>
      </c>
      <c r="C97" s="21" t="s">
        <v>79</v>
      </c>
      <c r="D97" s="39"/>
      <c r="E97" s="20">
        <v>5.129999999999999</v>
      </c>
      <c r="F97" s="49"/>
    </row>
    <row r="98" spans="1:6" ht="24.6" customHeight="1">
      <c r="A98" s="55"/>
      <c r="B98" s="27" t="s">
        <v>110</v>
      </c>
      <c r="C98" s="21" t="s">
        <v>79</v>
      </c>
      <c r="D98" s="39"/>
      <c r="E98" s="20">
        <v>35.460000000000008</v>
      </c>
      <c r="F98" s="49"/>
    </row>
    <row r="99" spans="1:6" ht="24.6" customHeight="1">
      <c r="A99" s="55"/>
      <c r="B99" s="45" t="s">
        <v>111</v>
      </c>
      <c r="C99" s="43" t="s">
        <v>115</v>
      </c>
      <c r="D99" s="39"/>
      <c r="E99" s="44">
        <v>20</v>
      </c>
      <c r="F99" s="49"/>
    </row>
    <row r="100" spans="1:6" ht="24.6" customHeight="1">
      <c r="A100" s="55"/>
      <c r="B100" s="45" t="s">
        <v>112</v>
      </c>
      <c r="C100" s="43" t="s">
        <v>115</v>
      </c>
      <c r="D100" s="39"/>
      <c r="E100" s="44">
        <v>5</v>
      </c>
      <c r="F100" s="49"/>
    </row>
    <row r="101" spans="1:6" ht="24.6" customHeight="1">
      <c r="A101" s="55"/>
      <c r="B101" s="45" t="s">
        <v>113</v>
      </c>
      <c r="C101" s="24" t="s">
        <v>80</v>
      </c>
      <c r="D101" s="39"/>
      <c r="E101" s="44">
        <v>100.04</v>
      </c>
      <c r="F101" s="49"/>
    </row>
    <row r="102" spans="1:6" ht="24.6" customHeight="1">
      <c r="A102" s="55"/>
      <c r="B102" s="45" t="s">
        <v>114</v>
      </c>
      <c r="C102" s="24" t="s">
        <v>80</v>
      </c>
      <c r="D102" s="23"/>
      <c r="E102" s="44">
        <v>180.01</v>
      </c>
      <c r="F102" s="49"/>
    </row>
    <row r="103" spans="1:6" ht="24.6" customHeight="1">
      <c r="A103" s="55" t="s">
        <v>47</v>
      </c>
      <c r="B103" s="45" t="s">
        <v>87</v>
      </c>
      <c r="C103" s="16" t="s">
        <v>28</v>
      </c>
      <c r="D103" s="39"/>
      <c r="E103" s="20">
        <v>86530.4</v>
      </c>
      <c r="F103" s="49">
        <f>SUM(E103:E105)</f>
        <v>588530.4</v>
      </c>
    </row>
    <row r="104" spans="1:6" ht="24.6" customHeight="1">
      <c r="A104" s="55"/>
      <c r="B104" s="45"/>
      <c r="C104" s="16" t="s">
        <v>119</v>
      </c>
      <c r="D104" s="46" t="s">
        <v>130</v>
      </c>
      <c r="E104" s="20">
        <v>402000</v>
      </c>
      <c r="F104" s="49"/>
    </row>
    <row r="105" spans="1:6" ht="24.6" customHeight="1">
      <c r="A105" s="55"/>
      <c r="B105" s="45"/>
      <c r="C105" s="16" t="s">
        <v>119</v>
      </c>
      <c r="D105" s="46" t="s">
        <v>131</v>
      </c>
      <c r="E105" s="20">
        <v>100000</v>
      </c>
      <c r="F105" s="49"/>
    </row>
    <row r="106" spans="1:6" ht="24.6" customHeight="1">
      <c r="A106" s="42" t="s">
        <v>58</v>
      </c>
      <c r="B106" s="29"/>
      <c r="C106" s="16" t="s">
        <v>59</v>
      </c>
      <c r="D106" s="39"/>
      <c r="E106" s="44">
        <v>290</v>
      </c>
      <c r="F106" s="36">
        <f>E106</f>
        <v>290</v>
      </c>
    </row>
    <row r="107" spans="1:6" ht="24.6" customHeight="1">
      <c r="A107" s="42" t="s">
        <v>50</v>
      </c>
      <c r="B107" s="29"/>
      <c r="C107" s="21" t="s">
        <v>48</v>
      </c>
      <c r="D107" s="39"/>
      <c r="E107" s="20">
        <v>608100</v>
      </c>
      <c r="F107" s="36">
        <f>E107</f>
        <v>608100</v>
      </c>
    </row>
    <row r="108" spans="1:6" ht="24.6" customHeight="1">
      <c r="A108" s="50" t="s">
        <v>46</v>
      </c>
      <c r="B108" s="50"/>
      <c r="C108" s="37"/>
      <c r="D108" s="16"/>
      <c r="E108" s="15">
        <f>SUM(E4:E107)</f>
        <v>12110834.80999996</v>
      </c>
      <c r="F108" s="15">
        <f>SUM(F4:F107)</f>
        <v>12110834.809999958</v>
      </c>
    </row>
    <row r="110" spans="1:6">
      <c r="F110" s="14"/>
    </row>
  </sheetData>
  <mergeCells count="35">
    <mergeCell ref="A35:A55"/>
    <mergeCell ref="F35:F55"/>
    <mergeCell ref="F56:F63"/>
    <mergeCell ref="A56:A63"/>
    <mergeCell ref="A64:A65"/>
    <mergeCell ref="B64:B65"/>
    <mergeCell ref="F64:F65"/>
    <mergeCell ref="F74:F75"/>
    <mergeCell ref="F76:F102"/>
    <mergeCell ref="A24:A30"/>
    <mergeCell ref="F24:F30"/>
    <mergeCell ref="A1:F1"/>
    <mergeCell ref="A15:A21"/>
    <mergeCell ref="B15:B21"/>
    <mergeCell ref="A12:A14"/>
    <mergeCell ref="B12:B14"/>
    <mergeCell ref="F12:F14"/>
    <mergeCell ref="A4:A6"/>
    <mergeCell ref="B4:B6"/>
    <mergeCell ref="F4:F6"/>
    <mergeCell ref="F15:F21"/>
    <mergeCell ref="F22:F23"/>
    <mergeCell ref="A108:B108"/>
    <mergeCell ref="F7:F11"/>
    <mergeCell ref="B7:B11"/>
    <mergeCell ref="A7:A11"/>
    <mergeCell ref="F66:F72"/>
    <mergeCell ref="A66:A72"/>
    <mergeCell ref="A103:A105"/>
    <mergeCell ref="F103:F105"/>
    <mergeCell ref="A76:A102"/>
    <mergeCell ref="A74:A75"/>
    <mergeCell ref="A22:A23"/>
    <mergeCell ref="A31:A34"/>
    <mergeCell ref="F31:F34"/>
  </mergeCells>
  <phoneticPr fontId="1" type="noConversion"/>
  <pageMargins left="0.7" right="0.7" top="0.75" bottom="0.75" header="0.3" footer="0.3"/>
  <pageSetup paperSize="9" scale="7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2020-10-12T05:14:02Z</dcterms:modified>
</cp:coreProperties>
</file>