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640"/>
  </bookViews>
  <sheets>
    <sheet name="Sheet1" sheetId="1" r:id="rId1"/>
  </sheets>
  <definedNames>
    <definedName name="_xlnm._FilterDatabase" localSheetId="0" hidden="1">Sheet1!$A$3:$F$110</definedName>
  </definedNames>
  <calcPr calcId="125725"/>
</workbook>
</file>

<file path=xl/calcChain.xml><?xml version="1.0" encoding="utf-8"?>
<calcChain xmlns="http://schemas.openxmlformats.org/spreadsheetml/2006/main">
  <c r="F38" i="1"/>
  <c r="F106" l="1"/>
  <c r="F104"/>
  <c r="F22"/>
  <c r="E97"/>
  <c r="F72" s="1"/>
  <c r="E102"/>
  <c r="E63"/>
  <c r="E62"/>
  <c r="E58"/>
  <c r="F58" s="1"/>
  <c r="E33"/>
  <c r="F31" s="1"/>
  <c r="E16"/>
  <c r="F109"/>
  <c r="E15"/>
  <c r="E14"/>
  <c r="E110" l="1"/>
  <c r="F14"/>
  <c r="F108" l="1"/>
  <c r="F70"/>
  <c r="F7"/>
  <c r="F101" l="1"/>
  <c r="F61"/>
  <c r="F25"/>
  <c r="F107" l="1"/>
  <c r="F4" l="1"/>
  <c r="F60" l="1"/>
  <c r="F12" l="1"/>
  <c r="F110" s="1"/>
</calcChain>
</file>

<file path=xl/sharedStrings.xml><?xml version="1.0" encoding="utf-8"?>
<sst xmlns="http://schemas.openxmlformats.org/spreadsheetml/2006/main" count="224" uniqueCount="131">
  <si>
    <t>单位：北京新阳光慈善基金会</t>
    <phoneticPr fontId="1" type="noConversion"/>
  </si>
  <si>
    <t>单位：元</t>
    <phoneticPr fontId="1" type="noConversion"/>
  </si>
  <si>
    <t>项目</t>
    <phoneticPr fontId="1" type="noConversion"/>
  </si>
  <si>
    <t>平台</t>
    <phoneticPr fontId="1" type="noConversion"/>
  </si>
  <si>
    <t>捐赠人</t>
    <phoneticPr fontId="1" type="noConversion"/>
  </si>
  <si>
    <t>金额</t>
    <phoneticPr fontId="1" type="noConversion"/>
  </si>
  <si>
    <t>小计</t>
    <phoneticPr fontId="1" type="noConversion"/>
  </si>
  <si>
    <t>焕蓝基金</t>
    <phoneticPr fontId="1" type="noConversion"/>
  </si>
  <si>
    <t xml:space="preserve">焕蓝梦想公益基金  </t>
    <phoneticPr fontId="1" type="noConversion"/>
  </si>
  <si>
    <t>V爱</t>
    <phoneticPr fontId="1" type="noConversion"/>
  </si>
  <si>
    <t>腾讯公益</t>
    <phoneticPr fontId="1" type="noConversion"/>
  </si>
  <si>
    <t>病房学校</t>
  </si>
  <si>
    <t xml:space="preserve">生命的礼物	</t>
  </si>
  <si>
    <t>淘宝公益</t>
    <phoneticPr fontId="1" type="noConversion"/>
  </si>
  <si>
    <t>源基金</t>
    <phoneticPr fontId="1" type="noConversion"/>
  </si>
  <si>
    <t xml:space="preserve">爱心捐赠-大病儿童的生命的礼物	</t>
  </si>
  <si>
    <t>蚂蚁金服</t>
    <phoneticPr fontId="1" type="noConversion"/>
  </si>
  <si>
    <t>大病儿童的生命的礼物</t>
  </si>
  <si>
    <t xml:space="preserve">舒缓治疗给宝贝一夜安眠	</t>
  </si>
  <si>
    <t>`慈善募捐｜新阳光之友计划（月捐）｜新华公益</t>
  </si>
  <si>
    <t>国善行天使守护计划</t>
  </si>
  <si>
    <t>银行</t>
    <phoneticPr fontId="1" type="noConversion"/>
  </si>
  <si>
    <t xml:space="preserve">爱心捐赠-3岁小妞抗击白血病	</t>
  </si>
  <si>
    <t xml:space="preserve">爱心捐赠-白血病母亲坚强求生	</t>
  </si>
  <si>
    <t xml:space="preserve">爱心捐赠-被血癌终止的高考梦	</t>
  </si>
  <si>
    <t xml:space="preserve">爱心捐赠-重新站起来拥抱妈妈	</t>
  </si>
  <si>
    <t>美团</t>
    <phoneticPr fontId="1" type="noConversion"/>
  </si>
  <si>
    <t>分类项目</t>
    <phoneticPr fontId="1" type="noConversion"/>
  </si>
  <si>
    <t>微博</t>
    <phoneticPr fontId="1" type="noConversion"/>
  </si>
  <si>
    <t>病房学校</t>
    <phoneticPr fontId="1" type="noConversion"/>
  </si>
  <si>
    <t>公益宝贝</t>
    <phoneticPr fontId="1" type="noConversion"/>
  </si>
  <si>
    <t>个案</t>
    <phoneticPr fontId="1" type="noConversion"/>
  </si>
  <si>
    <t>蚂蚁金服</t>
    <phoneticPr fontId="1" type="noConversion"/>
  </si>
  <si>
    <t>腾讯公益</t>
    <phoneticPr fontId="1" type="noConversion"/>
  </si>
  <si>
    <t>银行</t>
    <phoneticPr fontId="1" type="noConversion"/>
  </si>
  <si>
    <t>营养餐</t>
    <phoneticPr fontId="1" type="noConversion"/>
  </si>
  <si>
    <t>凉山</t>
    <phoneticPr fontId="1" type="noConversion"/>
  </si>
  <si>
    <t>易宝支付</t>
    <phoneticPr fontId="1" type="noConversion"/>
  </si>
  <si>
    <t>联爱工程</t>
    <phoneticPr fontId="1" type="noConversion"/>
  </si>
  <si>
    <t>淘宝公益</t>
    <phoneticPr fontId="1" type="noConversion"/>
  </si>
  <si>
    <t xml:space="preserve">生命的礼物  </t>
    <phoneticPr fontId="1" type="noConversion"/>
  </si>
  <si>
    <t>生命的礼物</t>
    <phoneticPr fontId="1" type="noConversion"/>
  </si>
  <si>
    <t>微博</t>
    <phoneticPr fontId="1" type="noConversion"/>
  </si>
  <si>
    <t>舒缓</t>
    <phoneticPr fontId="1" type="noConversion"/>
  </si>
  <si>
    <t>灵析</t>
    <phoneticPr fontId="1" type="noConversion"/>
  </si>
  <si>
    <t>竹林计划</t>
    <phoneticPr fontId="1" type="noConversion"/>
  </si>
  <si>
    <t>蚂蚁金服</t>
    <phoneticPr fontId="1" type="noConversion"/>
  </si>
  <si>
    <t>灵析</t>
    <phoneticPr fontId="1" type="noConversion"/>
  </si>
  <si>
    <t>闪光侠</t>
    <phoneticPr fontId="1" type="noConversion"/>
  </si>
  <si>
    <t>淘宝公益</t>
    <phoneticPr fontId="1" type="noConversion"/>
  </si>
  <si>
    <t>非限定</t>
    <phoneticPr fontId="1" type="noConversion"/>
  </si>
  <si>
    <t>转账</t>
    <phoneticPr fontId="1" type="noConversion"/>
  </si>
  <si>
    <t>银行</t>
    <phoneticPr fontId="1" type="noConversion"/>
  </si>
  <si>
    <t>合计</t>
    <phoneticPr fontId="1" type="noConversion"/>
  </si>
  <si>
    <t xml:space="preserve">爱心捐赠-高中生闯关二次移植	</t>
  </si>
  <si>
    <t xml:space="preserve">爱心捐赠-妈妈别哭我想看你笑	</t>
  </si>
  <si>
    <t>血液科医生紧急求助</t>
  </si>
  <si>
    <t>妈妈，我看不见，我害怕！</t>
  </si>
  <si>
    <t>香柏树</t>
    <phoneticPr fontId="1" type="noConversion"/>
  </si>
  <si>
    <t xml:space="preserve">香柏树大病儿童营养支持	</t>
  </si>
  <si>
    <t>香柏树儿童关爱中心</t>
  </si>
  <si>
    <t>银行</t>
    <phoneticPr fontId="1" type="noConversion"/>
  </si>
  <si>
    <t>慈善募捐｜舒缓治疗关爱肿瘤儿童｜新华公益</t>
  </si>
  <si>
    <t xml:space="preserve">爱心捐赠-白血病丈夫想回家	</t>
  </si>
  <si>
    <t xml:space="preserve">爱心捐赠-帮患白宝宝战胜病魔	</t>
  </si>
  <si>
    <t xml:space="preserve">爱心捐赠-低保户长子抗排异	</t>
  </si>
  <si>
    <t xml:space="preserve">爱心捐赠-负下债务，不负生命	</t>
  </si>
  <si>
    <t xml:space="preserve">爱心捐赠-急淋宝盼助最后三疗	</t>
  </si>
  <si>
    <t xml:space="preserve">爱心捐赠-母子相依抗白路	</t>
  </si>
  <si>
    <t xml:space="preserve">爱心捐赠-退伍老兵救患病儿子	</t>
  </si>
  <si>
    <t xml:space="preserve">爱心捐赠-血癌母亲盼救助	</t>
  </si>
  <si>
    <t xml:space="preserve">爱心捐赠-再障男子筹抗排异费	</t>
  </si>
  <si>
    <t xml:space="preserve">爱心捐赠-助顶梁柱渡移植难关	</t>
  </si>
  <si>
    <t xml:space="preserve">爱心捐赠-助顶梁柱勇闯排异关	</t>
  </si>
  <si>
    <t xml:space="preserve">爱心捐赠-助四岁宝宝抗击血癌	</t>
  </si>
  <si>
    <t>殷殷父爱助儿战恶瘤</t>
  </si>
  <si>
    <t>青青草</t>
    <phoneticPr fontId="1" type="noConversion"/>
  </si>
  <si>
    <t>儿童舒缓治疗专用</t>
    <phoneticPr fontId="1" type="noConversion"/>
  </si>
  <si>
    <t>捐赠物资-深圳安美瑞科技公司</t>
    <phoneticPr fontId="1" type="noConversion"/>
  </si>
  <si>
    <t>心目影院-盲人看电影</t>
  </si>
  <si>
    <t xml:space="preserve">爱心捐赠-罕见病与社会关怀	</t>
  </si>
  <si>
    <t xml:space="preserve">爱心捐赠-亲亲宝贝早日康复	</t>
  </si>
  <si>
    <t xml:space="preserve">爱心捐赠-抑郁的我们想活下去	</t>
  </si>
  <si>
    <t>微博</t>
    <phoneticPr fontId="1" type="noConversion"/>
  </si>
  <si>
    <t>蚂蚁金服</t>
    <phoneticPr fontId="1" type="noConversion"/>
  </si>
  <si>
    <t>美团</t>
    <phoneticPr fontId="1" type="noConversion"/>
  </si>
  <si>
    <t>帮视障人士看电影</t>
    <phoneticPr fontId="1" type="noConversion"/>
  </si>
  <si>
    <t>美团</t>
    <phoneticPr fontId="1" type="noConversion"/>
  </si>
  <si>
    <t xml:space="preserve">爱心捐赠-急淋女孩勇闯排异关	</t>
  </si>
  <si>
    <t xml:space="preserve">爱心捐赠-四岁患儿艰难求生	</t>
  </si>
  <si>
    <t xml:space="preserve">爱心捐赠-血癌爸爸，您快回来	</t>
  </si>
  <si>
    <t xml:space="preserve">爱心捐赠-血癌后更坚强的禹晰	</t>
  </si>
  <si>
    <t>五岁神母娃急盼续命</t>
  </si>
  <si>
    <t>一生的礼物</t>
    <phoneticPr fontId="1" type="noConversion"/>
  </si>
  <si>
    <t>爱里的心</t>
    <phoneticPr fontId="1" type="noConversion"/>
  </si>
  <si>
    <t>上海花冠营养乳品有限公司</t>
  </si>
  <si>
    <t>峥爱</t>
    <phoneticPr fontId="1" type="noConversion"/>
  </si>
  <si>
    <t>口罩天使</t>
    <phoneticPr fontId="1" type="noConversion"/>
  </si>
  <si>
    <t>童样的世界</t>
    <phoneticPr fontId="1" type="noConversion"/>
  </si>
  <si>
    <t>中国共青团中信银行委员会</t>
    <phoneticPr fontId="1" type="noConversion"/>
  </si>
  <si>
    <t>张岩曦</t>
    <phoneticPr fontId="1" type="noConversion"/>
  </si>
  <si>
    <t>点亮“心希望”</t>
    <phoneticPr fontId="1" type="noConversion"/>
  </si>
  <si>
    <t>粉红力量让生命有光</t>
    <phoneticPr fontId="1" type="noConversion"/>
  </si>
  <si>
    <t>铿锵玫瑰守护天使</t>
    <phoneticPr fontId="1" type="noConversion"/>
  </si>
  <si>
    <t>盲人专业合唱团</t>
    <phoneticPr fontId="1" type="noConversion"/>
  </si>
  <si>
    <t>盲童阅读援助计划</t>
    <phoneticPr fontId="1" type="noConversion"/>
  </si>
  <si>
    <t>祈愿一线之牵</t>
    <phoneticPr fontId="1" type="noConversion"/>
  </si>
  <si>
    <t>让爱温暖失独老人</t>
    <phoneticPr fontId="1" type="noConversion"/>
  </si>
  <si>
    <t>让跨性别者不再抑郁</t>
    <phoneticPr fontId="1" type="noConversion"/>
  </si>
  <si>
    <t>乳腺癌健康生育计划</t>
    <phoneticPr fontId="1" type="noConversion"/>
  </si>
  <si>
    <t>生命龙舟唤醒龙姊妹</t>
    <phoneticPr fontId="1" type="noConversion"/>
  </si>
  <si>
    <t>手机帮盲社区平台</t>
    <phoneticPr fontId="1" type="noConversion"/>
  </si>
  <si>
    <t>守护爱，一起行</t>
    <phoneticPr fontId="1" type="noConversion"/>
  </si>
  <si>
    <t>喜乐烛光重疾救助</t>
    <phoneticPr fontId="1" type="noConversion"/>
  </si>
  <si>
    <t>用爱点亮心灯</t>
    <phoneticPr fontId="1" type="noConversion"/>
  </si>
  <si>
    <t>遇见开怀遇见疗愈</t>
    <phoneticPr fontId="1" type="noConversion"/>
  </si>
  <si>
    <t>澧兰荟</t>
    <phoneticPr fontId="1" type="noConversion"/>
  </si>
  <si>
    <t>全装联</t>
    <phoneticPr fontId="1" type="noConversion"/>
  </si>
  <si>
    <t>徐力</t>
    <phoneticPr fontId="1" type="noConversion"/>
  </si>
  <si>
    <t>王小莉</t>
    <phoneticPr fontId="1" type="noConversion"/>
  </si>
  <si>
    <t>JU SUJIN</t>
    <phoneticPr fontId="1" type="noConversion"/>
  </si>
  <si>
    <t>云南脑瘤</t>
    <phoneticPr fontId="1" type="noConversion"/>
  </si>
  <si>
    <t>乳癌</t>
    <phoneticPr fontId="1" type="noConversion"/>
  </si>
  <si>
    <t>易宝支付</t>
    <phoneticPr fontId="1" type="noConversion"/>
  </si>
  <si>
    <t xml:space="preserve">爱心捐赠-继父为爱救再障儿子	</t>
  </si>
  <si>
    <t xml:space="preserve">爱心捐赠-苗族女娃渴盼移植	</t>
  </si>
  <si>
    <t xml:space="preserve">爱心捐赠-助白血病儿完成化疗	</t>
  </si>
  <si>
    <t>WHO</t>
    <phoneticPr fontId="1" type="noConversion"/>
  </si>
  <si>
    <t>银行</t>
    <phoneticPr fontId="1" type="noConversion"/>
  </si>
  <si>
    <t>北京新阳光白血病关爱中心</t>
    <phoneticPr fontId="1" type="noConversion"/>
  </si>
  <si>
    <t>2019年8月收入明细表</t>
    <phoneticPr fontId="1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</si>
</sst>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43" fontId="0" fillId="0" borderId="0" xfId="1" applyFont="1" applyFill="1" applyAlignment="1">
      <alignment horizontal="right" vertical="center"/>
    </xf>
    <xf numFmtId="43" fontId="0" fillId="0" borderId="0" xfId="1" applyFont="1" applyFill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43" fontId="0" fillId="0" borderId="0" xfId="0" applyNumberFormat="1" applyFill="1">
      <alignment vertical="center"/>
    </xf>
    <xf numFmtId="43" fontId="5" fillId="0" borderId="2" xfId="1" applyFont="1" applyFill="1" applyBorder="1" applyAlignment="1">
      <alignment horizontal="center" vertical="center"/>
    </xf>
    <xf numFmtId="43" fontId="6" fillId="0" borderId="2" xfId="1" applyFont="1" applyFill="1" applyBorder="1">
      <alignment vertical="center"/>
    </xf>
    <xf numFmtId="0" fontId="6" fillId="0" borderId="2" xfId="0" applyFont="1" applyFill="1" applyBorder="1">
      <alignment vertical="center"/>
    </xf>
    <xf numFmtId="49" fontId="6" fillId="0" borderId="2" xfId="0" applyNumberFormat="1" applyFont="1" applyFill="1" applyBorder="1">
      <alignment vertical="center"/>
    </xf>
    <xf numFmtId="43" fontId="6" fillId="0" borderId="2" xfId="1" applyFont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Border="1">
      <alignment vertical="center"/>
    </xf>
    <xf numFmtId="0" fontId="6" fillId="0" borderId="2" xfId="0" applyFont="1" applyFill="1" applyBorder="1" applyAlignment="1">
      <alignment vertical="center" wrapText="1"/>
    </xf>
    <xf numFmtId="43" fontId="0" fillId="0" borderId="2" xfId="1" applyFont="1" applyFill="1" applyBorder="1">
      <alignment vertical="center"/>
    </xf>
    <xf numFmtId="0" fontId="0" fillId="0" borderId="2" xfId="0" applyFill="1" applyBorder="1">
      <alignment vertical="center"/>
    </xf>
    <xf numFmtId="49" fontId="0" fillId="0" borderId="0" xfId="0" applyNumberForma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0" fillId="0" borderId="2" xfId="0" applyBorder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2" xfId="0" applyFill="1" applyBorder="1" applyAlignment="1">
      <alignment horizontal="left" vertical="center" wrapText="1"/>
    </xf>
    <xf numFmtId="43" fontId="6" fillId="0" borderId="2" xfId="1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/>
    <xf numFmtId="0" fontId="6" fillId="0" borderId="2" xfId="0" applyFont="1" applyFill="1" applyBorder="1" applyAlignment="1">
      <alignment horizontal="left" vertical="center" wrapText="1"/>
    </xf>
    <xf numFmtId="43" fontId="5" fillId="0" borderId="2" xfId="1" applyFont="1" applyFill="1" applyBorder="1" applyAlignment="1">
      <alignment horizontal="center" vertical="center"/>
    </xf>
    <xf numFmtId="43" fontId="6" fillId="0" borderId="2" xfId="1" applyFont="1" applyBorder="1">
      <alignment vertical="center"/>
    </xf>
    <xf numFmtId="43" fontId="6" fillId="0" borderId="2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3" fontId="5" fillId="0" borderId="2" xfId="1" applyFont="1" applyFill="1" applyBorder="1">
      <alignment vertical="center"/>
    </xf>
    <xf numFmtId="0" fontId="0" fillId="0" borderId="2" xfId="0" applyNumberFormat="1" applyFill="1" applyBorder="1">
      <alignment vertical="center"/>
    </xf>
    <xf numFmtId="43" fontId="0" fillId="0" borderId="2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43" fontId="6" fillId="0" borderId="2" xfId="1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center" vertical="center"/>
    </xf>
    <xf numFmtId="43" fontId="6" fillId="0" borderId="5" xfId="1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43" fontId="5" fillId="0" borderId="2" xfId="1" applyFont="1" applyFill="1" applyBorder="1" applyAlignment="1">
      <alignment horizontal="center" vertical="center"/>
    </xf>
    <xf numFmtId="43" fontId="6" fillId="0" borderId="2" xfId="1" applyFont="1" applyBorder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43" fontId="6" fillId="0" borderId="2" xfId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43" fontId="5" fillId="0" borderId="3" xfId="1" applyFont="1" applyFill="1" applyBorder="1" applyAlignment="1">
      <alignment horizontal="center" vertical="center" wrapText="1"/>
    </xf>
    <xf numFmtId="43" fontId="5" fillId="0" borderId="5" xfId="1" applyFont="1" applyFill="1" applyBorder="1" applyAlignment="1">
      <alignment horizontal="center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workbookViewId="0">
      <selection activeCell="E4" sqref="E4"/>
    </sheetView>
  </sheetViews>
  <sheetFormatPr defaultRowHeight="14.4"/>
  <cols>
    <col min="1" max="1" width="14.88671875" style="11" customWidth="1"/>
    <col min="2" max="2" width="28" style="38" customWidth="1"/>
    <col min="3" max="3" width="12.109375" style="6" customWidth="1"/>
    <col min="4" max="4" width="15.77734375" style="6" customWidth="1"/>
    <col min="5" max="5" width="17.109375" style="4" customWidth="1"/>
    <col min="6" max="6" width="14.88671875" style="6" customWidth="1"/>
    <col min="7" max="16384" width="8.88671875" style="6"/>
  </cols>
  <sheetData>
    <row r="1" spans="1:6" ht="17.399999999999999">
      <c r="A1" s="73" t="s">
        <v>130</v>
      </c>
      <c r="B1" s="73"/>
      <c r="C1" s="73"/>
      <c r="D1" s="73"/>
      <c r="E1" s="73"/>
      <c r="F1" s="73"/>
    </row>
    <row r="2" spans="1:6">
      <c r="A2" s="8" t="s">
        <v>0</v>
      </c>
      <c r="B2" s="35"/>
      <c r="C2" s="1"/>
      <c r="D2" s="2"/>
      <c r="E2" s="3"/>
      <c r="F2" s="5" t="s">
        <v>1</v>
      </c>
    </row>
    <row r="3" spans="1:6" s="10" customFormat="1" ht="22.2" customHeight="1">
      <c r="A3" s="12" t="s">
        <v>2</v>
      </c>
      <c r="B3" s="13" t="s">
        <v>27</v>
      </c>
      <c r="C3" s="9" t="s">
        <v>3</v>
      </c>
      <c r="D3" s="7" t="s">
        <v>4</v>
      </c>
      <c r="E3" s="44" t="s">
        <v>5</v>
      </c>
      <c r="F3" s="16" t="s">
        <v>6</v>
      </c>
    </row>
    <row r="4" spans="1:6" ht="24.6" customHeight="1">
      <c r="A4" s="62" t="s">
        <v>14</v>
      </c>
      <c r="B4" s="62" t="s">
        <v>14</v>
      </c>
      <c r="C4" s="14" t="s">
        <v>16</v>
      </c>
      <c r="D4" s="13"/>
      <c r="E4" s="49">
        <v>42031</v>
      </c>
      <c r="F4" s="76">
        <f>SUM(E4:E6)</f>
        <v>61418.350000000006</v>
      </c>
    </row>
    <row r="5" spans="1:6" ht="24.6" customHeight="1">
      <c r="A5" s="63"/>
      <c r="B5" s="63"/>
      <c r="C5" s="18" t="s">
        <v>10</v>
      </c>
      <c r="D5" s="13"/>
      <c r="E5" s="49">
        <v>5497.27</v>
      </c>
      <c r="F5" s="77"/>
    </row>
    <row r="6" spans="1:6" ht="24.6" customHeight="1">
      <c r="A6" s="63"/>
      <c r="B6" s="63"/>
      <c r="C6" s="14" t="s">
        <v>21</v>
      </c>
      <c r="D6" s="13"/>
      <c r="E6" s="45">
        <v>13890.08</v>
      </c>
      <c r="F6" s="77"/>
    </row>
    <row r="7" spans="1:6" ht="24.6" customHeight="1">
      <c r="A7" s="62" t="s">
        <v>9</v>
      </c>
      <c r="B7" s="62" t="s">
        <v>9</v>
      </c>
      <c r="C7" s="18" t="s">
        <v>16</v>
      </c>
      <c r="D7" s="13"/>
      <c r="E7" s="49">
        <v>7036.33</v>
      </c>
      <c r="F7" s="60">
        <f>SUM(E7:E11)</f>
        <v>57008.18000000016</v>
      </c>
    </row>
    <row r="8" spans="1:6" ht="24.6" customHeight="1">
      <c r="A8" s="63"/>
      <c r="B8" s="63"/>
      <c r="C8" s="18" t="s">
        <v>10</v>
      </c>
      <c r="D8" s="13"/>
      <c r="E8" s="24">
        <v>18272</v>
      </c>
      <c r="F8" s="61"/>
    </row>
    <row r="9" spans="1:6" ht="24.6" customHeight="1">
      <c r="A9" s="63"/>
      <c r="B9" s="63"/>
      <c r="C9" s="14" t="s">
        <v>28</v>
      </c>
      <c r="D9" s="19"/>
      <c r="E9" s="24">
        <v>18716.47</v>
      </c>
      <c r="F9" s="61"/>
    </row>
    <row r="10" spans="1:6" ht="24.6" customHeight="1">
      <c r="A10" s="63"/>
      <c r="B10" s="63"/>
      <c r="C10" s="18" t="s">
        <v>16</v>
      </c>
      <c r="D10" s="13"/>
      <c r="E10" s="24">
        <v>10976.180000000162</v>
      </c>
      <c r="F10" s="61"/>
    </row>
    <row r="11" spans="1:6" ht="30.6" customHeight="1">
      <c r="A11" s="63"/>
      <c r="B11" s="63"/>
      <c r="C11" s="14" t="s">
        <v>21</v>
      </c>
      <c r="D11" s="26"/>
      <c r="E11" s="20">
        <v>2007.2</v>
      </c>
      <c r="F11" s="61"/>
    </row>
    <row r="12" spans="1:6" ht="24.6" customHeight="1">
      <c r="A12" s="75" t="s">
        <v>7</v>
      </c>
      <c r="B12" s="75" t="s">
        <v>8</v>
      </c>
      <c r="C12" s="18" t="s">
        <v>16</v>
      </c>
      <c r="D12" s="13"/>
      <c r="E12" s="49">
        <v>5907.07</v>
      </c>
      <c r="F12" s="60">
        <f>SUM(E12:E13)</f>
        <v>6063.59</v>
      </c>
    </row>
    <row r="13" spans="1:6" ht="24.6" customHeight="1">
      <c r="A13" s="75"/>
      <c r="B13" s="75"/>
      <c r="C13" s="18" t="s">
        <v>21</v>
      </c>
      <c r="D13" s="32"/>
      <c r="E13" s="24">
        <v>156.52000000000001</v>
      </c>
      <c r="F13" s="60"/>
    </row>
    <row r="14" spans="1:6" ht="24.6" customHeight="1">
      <c r="A14" s="64" t="s">
        <v>29</v>
      </c>
      <c r="B14" s="74" t="s">
        <v>11</v>
      </c>
      <c r="C14" s="18" t="s">
        <v>10</v>
      </c>
      <c r="D14" s="13"/>
      <c r="E14" s="24">
        <f>32293.78+1.23</f>
        <v>32295.01</v>
      </c>
      <c r="F14" s="67">
        <f>SUM(E14:E21)</f>
        <v>646853.3899999999</v>
      </c>
    </row>
    <row r="15" spans="1:6" ht="24.6" customHeight="1">
      <c r="A15" s="65"/>
      <c r="B15" s="74"/>
      <c r="C15" s="18" t="s">
        <v>16</v>
      </c>
      <c r="D15" s="30"/>
      <c r="E15" s="24">
        <f>16322.01+630</f>
        <v>16952.010000000002</v>
      </c>
      <c r="F15" s="67"/>
    </row>
    <row r="16" spans="1:6" ht="24.6" customHeight="1">
      <c r="A16" s="65"/>
      <c r="B16" s="74"/>
      <c r="C16" s="18" t="s">
        <v>13</v>
      </c>
      <c r="D16" s="30"/>
      <c r="E16" s="24">
        <f>6259+31.12</f>
        <v>6290.12</v>
      </c>
      <c r="F16" s="67"/>
    </row>
    <row r="17" spans="1:6" ht="24.6" customHeight="1">
      <c r="A17" s="65"/>
      <c r="B17" s="74"/>
      <c r="C17" s="18" t="s">
        <v>28</v>
      </c>
      <c r="D17" s="18"/>
      <c r="E17" s="24">
        <v>713</v>
      </c>
      <c r="F17" s="67"/>
    </row>
    <row r="18" spans="1:6" ht="24.6" customHeight="1">
      <c r="A18" s="65"/>
      <c r="B18" s="74"/>
      <c r="C18" s="18" t="s">
        <v>30</v>
      </c>
      <c r="D18" s="18"/>
      <c r="E18" s="24">
        <v>1044.68</v>
      </c>
      <c r="F18" s="67"/>
    </row>
    <row r="19" spans="1:6" ht="24.6" customHeight="1">
      <c r="A19" s="65"/>
      <c r="B19" s="74"/>
      <c r="C19" s="18" t="s">
        <v>26</v>
      </c>
      <c r="D19" s="13"/>
      <c r="E19" s="24">
        <v>2</v>
      </c>
      <c r="F19" s="67"/>
    </row>
    <row r="20" spans="1:6" ht="24.6" customHeight="1">
      <c r="A20" s="65"/>
      <c r="B20" s="74"/>
      <c r="C20" s="18" t="s">
        <v>21</v>
      </c>
      <c r="D20" s="13" t="s">
        <v>96</v>
      </c>
      <c r="E20" s="24">
        <v>588971.56999999995</v>
      </c>
      <c r="F20" s="67"/>
    </row>
    <row r="21" spans="1:6" ht="24.6" customHeight="1">
      <c r="A21" s="65"/>
      <c r="B21" s="74"/>
      <c r="C21" s="18" t="s">
        <v>21</v>
      </c>
      <c r="D21" s="13" t="s">
        <v>78</v>
      </c>
      <c r="E21" s="24">
        <v>585</v>
      </c>
      <c r="F21" s="67"/>
    </row>
    <row r="22" spans="1:6" ht="24.6" customHeight="1">
      <c r="A22" s="68" t="s">
        <v>38</v>
      </c>
      <c r="B22" s="31" t="s">
        <v>38</v>
      </c>
      <c r="C22" s="18" t="s">
        <v>33</v>
      </c>
      <c r="D22" s="25"/>
      <c r="E22" s="40">
        <v>15937.12</v>
      </c>
      <c r="F22" s="56">
        <f>SUM(E22:E24)</f>
        <v>315949.12</v>
      </c>
    </row>
    <row r="23" spans="1:6" ht="24.6" customHeight="1">
      <c r="A23" s="69"/>
      <c r="B23" s="31" t="s">
        <v>38</v>
      </c>
      <c r="C23" s="29" t="s">
        <v>39</v>
      </c>
      <c r="D23" s="25"/>
      <c r="E23" s="24">
        <v>12</v>
      </c>
      <c r="F23" s="57"/>
    </row>
    <row r="24" spans="1:6" ht="32.4" customHeight="1">
      <c r="A24" s="70"/>
      <c r="B24" s="43" t="s">
        <v>127</v>
      </c>
      <c r="C24" s="29" t="s">
        <v>128</v>
      </c>
      <c r="D24" s="37" t="s">
        <v>129</v>
      </c>
      <c r="E24" s="24">
        <v>300000</v>
      </c>
      <c r="F24" s="58"/>
    </row>
    <row r="25" spans="1:6" ht="24.6" customHeight="1">
      <c r="A25" s="54" t="s">
        <v>40</v>
      </c>
      <c r="B25" s="36" t="s">
        <v>15</v>
      </c>
      <c r="C25" s="22" t="s">
        <v>32</v>
      </c>
      <c r="D25" s="21"/>
      <c r="E25" s="24">
        <v>717.7099999999997</v>
      </c>
      <c r="F25" s="56">
        <f>SUM(E25:E30)</f>
        <v>5577.99</v>
      </c>
    </row>
    <row r="26" spans="1:6" ht="24.6" customHeight="1">
      <c r="A26" s="55"/>
      <c r="B26" s="36" t="s">
        <v>93</v>
      </c>
      <c r="C26" s="18" t="s">
        <v>33</v>
      </c>
      <c r="D26" s="50"/>
      <c r="E26" s="24">
        <v>1438.84</v>
      </c>
      <c r="F26" s="57"/>
    </row>
    <row r="27" spans="1:6" ht="24.6" customHeight="1">
      <c r="A27" s="55"/>
      <c r="B27" s="23" t="s">
        <v>12</v>
      </c>
      <c r="C27" s="18" t="s">
        <v>39</v>
      </c>
      <c r="D27" s="25"/>
      <c r="E27" s="24">
        <v>23</v>
      </c>
      <c r="F27" s="57"/>
    </row>
    <row r="28" spans="1:6" ht="24.6" customHeight="1">
      <c r="A28" s="55"/>
      <c r="B28" s="31" t="s">
        <v>41</v>
      </c>
      <c r="C28" s="18" t="s">
        <v>33</v>
      </c>
      <c r="D28" s="21"/>
      <c r="E28" s="24">
        <v>3302.44</v>
      </c>
      <c r="F28" s="57"/>
    </row>
    <row r="29" spans="1:6" ht="24.6" customHeight="1">
      <c r="A29" s="55"/>
      <c r="B29" s="43" t="s">
        <v>97</v>
      </c>
      <c r="C29" s="18" t="s">
        <v>13</v>
      </c>
      <c r="D29" s="43"/>
      <c r="E29" s="24">
        <v>22</v>
      </c>
      <c r="F29" s="57"/>
    </row>
    <row r="30" spans="1:6" ht="24.6" customHeight="1">
      <c r="A30" s="55"/>
      <c r="B30" s="31" t="s">
        <v>17</v>
      </c>
      <c r="C30" s="18" t="s">
        <v>42</v>
      </c>
      <c r="D30" s="21"/>
      <c r="E30" s="24">
        <v>74</v>
      </c>
      <c r="F30" s="57"/>
    </row>
    <row r="31" spans="1:6" ht="31.2" customHeight="1">
      <c r="A31" s="64" t="s">
        <v>43</v>
      </c>
      <c r="B31" s="37" t="s">
        <v>77</v>
      </c>
      <c r="C31" s="22" t="s">
        <v>32</v>
      </c>
      <c r="D31" s="21"/>
      <c r="E31" s="51">
        <v>300</v>
      </c>
      <c r="F31" s="67">
        <f>SUM(E31:E37)</f>
        <v>67324.709999999992</v>
      </c>
    </row>
    <row r="32" spans="1:6" ht="31.2" customHeight="1">
      <c r="A32" s="65"/>
      <c r="B32" s="36" t="s">
        <v>18</v>
      </c>
      <c r="C32" s="22" t="s">
        <v>39</v>
      </c>
      <c r="D32" s="21"/>
      <c r="E32" s="51">
        <v>12</v>
      </c>
      <c r="F32" s="67"/>
    </row>
    <row r="33" spans="1:6" ht="24.6" customHeight="1">
      <c r="A33" s="65"/>
      <c r="B33" s="37" t="s">
        <v>62</v>
      </c>
      <c r="C33" s="18" t="s">
        <v>44</v>
      </c>
      <c r="D33" s="21"/>
      <c r="E33" s="52">
        <f>14820+85</f>
        <v>14905</v>
      </c>
      <c r="F33" s="67"/>
    </row>
    <row r="34" spans="1:6" ht="24.6" customHeight="1">
      <c r="A34" s="65"/>
      <c r="B34" s="41" t="s">
        <v>98</v>
      </c>
      <c r="C34" s="18" t="s">
        <v>10</v>
      </c>
      <c r="D34" s="43"/>
      <c r="E34" s="51">
        <v>3820</v>
      </c>
      <c r="F34" s="67"/>
    </row>
    <row r="35" spans="1:6" ht="24.6" customHeight="1">
      <c r="A35" s="65"/>
      <c r="B35" s="31" t="s">
        <v>43</v>
      </c>
      <c r="C35" s="23" t="s">
        <v>34</v>
      </c>
      <c r="D35" s="31"/>
      <c r="E35" s="53">
        <v>500</v>
      </c>
      <c r="F35" s="67"/>
    </row>
    <row r="36" spans="1:6" ht="29.4" customHeight="1">
      <c r="A36" s="65"/>
      <c r="B36" s="31" t="s">
        <v>43</v>
      </c>
      <c r="C36" s="23" t="s">
        <v>34</v>
      </c>
      <c r="D36" s="43" t="s">
        <v>99</v>
      </c>
      <c r="E36" s="53">
        <v>40287.71</v>
      </c>
      <c r="F36" s="67"/>
    </row>
    <row r="37" spans="1:6" ht="29.4" customHeight="1">
      <c r="A37" s="65"/>
      <c r="B37" s="31" t="s">
        <v>43</v>
      </c>
      <c r="C37" s="23" t="s">
        <v>34</v>
      </c>
      <c r="D37" s="43" t="s">
        <v>100</v>
      </c>
      <c r="E37" s="53">
        <v>7500</v>
      </c>
      <c r="F37" s="67"/>
    </row>
    <row r="38" spans="1:6" ht="24.6" customHeight="1">
      <c r="A38" s="66" t="s">
        <v>45</v>
      </c>
      <c r="B38" s="41" t="s">
        <v>79</v>
      </c>
      <c r="C38" s="25" t="s">
        <v>83</v>
      </c>
      <c r="D38" s="43"/>
      <c r="E38" s="24">
        <v>1510.37</v>
      </c>
      <c r="F38" s="60">
        <f>SUM(E38:E57)</f>
        <v>206042.36000001509</v>
      </c>
    </row>
    <row r="39" spans="1:6" ht="24.6" customHeight="1">
      <c r="A39" s="66"/>
      <c r="B39" s="25" t="s">
        <v>80</v>
      </c>
      <c r="C39" s="25" t="s">
        <v>84</v>
      </c>
      <c r="D39" s="43"/>
      <c r="E39" s="24">
        <v>114.90000000000002</v>
      </c>
      <c r="F39" s="60"/>
    </row>
    <row r="40" spans="1:6" ht="24.6" customHeight="1">
      <c r="A40" s="66"/>
      <c r="B40" s="25" t="s">
        <v>81</v>
      </c>
      <c r="C40" s="25" t="s">
        <v>84</v>
      </c>
      <c r="D40" s="43"/>
      <c r="E40" s="24">
        <v>8216.8600000050574</v>
      </c>
      <c r="F40" s="60"/>
    </row>
    <row r="41" spans="1:6" ht="24.6" customHeight="1">
      <c r="A41" s="66"/>
      <c r="B41" s="25" t="s">
        <v>82</v>
      </c>
      <c r="C41" s="25" t="s">
        <v>84</v>
      </c>
      <c r="D41" s="43"/>
      <c r="E41" s="24">
        <v>156842.96000001003</v>
      </c>
      <c r="F41" s="60"/>
    </row>
    <row r="42" spans="1:6" ht="24.6" customHeight="1">
      <c r="A42" s="66"/>
      <c r="B42" s="41" t="s">
        <v>86</v>
      </c>
      <c r="C42" s="25" t="s">
        <v>85</v>
      </c>
      <c r="D42" s="43"/>
      <c r="E42" s="24">
        <v>22.02</v>
      </c>
      <c r="F42" s="60"/>
    </row>
    <row r="43" spans="1:6" ht="24.6" customHeight="1">
      <c r="A43" s="66"/>
      <c r="B43" s="41" t="s">
        <v>101</v>
      </c>
      <c r="C43" s="18" t="s">
        <v>33</v>
      </c>
      <c r="D43" s="43"/>
      <c r="E43" s="24">
        <v>108.44</v>
      </c>
      <c r="F43" s="60"/>
    </row>
    <row r="44" spans="1:6" ht="24.6" customHeight="1">
      <c r="A44" s="66"/>
      <c r="B44" s="41" t="s">
        <v>102</v>
      </c>
      <c r="C44" s="18" t="s">
        <v>33</v>
      </c>
      <c r="D44" s="43"/>
      <c r="E44" s="24">
        <v>51.44</v>
      </c>
      <c r="F44" s="60"/>
    </row>
    <row r="45" spans="1:6" ht="24.6" customHeight="1">
      <c r="A45" s="66"/>
      <c r="B45" s="41" t="s">
        <v>103</v>
      </c>
      <c r="C45" s="18" t="s">
        <v>33</v>
      </c>
      <c r="D45" s="43"/>
      <c r="E45" s="24">
        <v>1133.99</v>
      </c>
      <c r="F45" s="60"/>
    </row>
    <row r="46" spans="1:6" ht="24.6" customHeight="1">
      <c r="A46" s="66"/>
      <c r="B46" s="41" t="s">
        <v>104</v>
      </c>
      <c r="C46" s="18" t="s">
        <v>33</v>
      </c>
      <c r="D46" s="43"/>
      <c r="E46" s="24">
        <v>26.01</v>
      </c>
      <c r="F46" s="60"/>
    </row>
    <row r="47" spans="1:6" ht="24.6" customHeight="1">
      <c r="A47" s="66"/>
      <c r="B47" s="41" t="s">
        <v>105</v>
      </c>
      <c r="C47" s="18" t="s">
        <v>33</v>
      </c>
      <c r="D47" s="43"/>
      <c r="E47" s="24">
        <v>277.37</v>
      </c>
      <c r="F47" s="60"/>
    </row>
    <row r="48" spans="1:6" ht="24.6" customHeight="1">
      <c r="A48" s="66"/>
      <c r="B48" s="41" t="s">
        <v>106</v>
      </c>
      <c r="C48" s="18" t="s">
        <v>33</v>
      </c>
      <c r="D48" s="43"/>
      <c r="E48" s="24">
        <v>43.06</v>
      </c>
      <c r="F48" s="60"/>
    </row>
    <row r="49" spans="1:6" ht="24.6" customHeight="1">
      <c r="A49" s="66"/>
      <c r="B49" s="41" t="s">
        <v>107</v>
      </c>
      <c r="C49" s="18" t="s">
        <v>33</v>
      </c>
      <c r="D49" s="43"/>
      <c r="E49" s="24">
        <v>814.84</v>
      </c>
      <c r="F49" s="60"/>
    </row>
    <row r="50" spans="1:6" ht="24.6" customHeight="1">
      <c r="A50" s="66"/>
      <c r="B50" s="41" t="s">
        <v>108</v>
      </c>
      <c r="C50" s="18" t="s">
        <v>33</v>
      </c>
      <c r="D50" s="43"/>
      <c r="E50" s="24">
        <v>8431.48</v>
      </c>
      <c r="F50" s="60"/>
    </row>
    <row r="51" spans="1:6" ht="24.6" customHeight="1">
      <c r="A51" s="66"/>
      <c r="B51" s="41" t="s">
        <v>109</v>
      </c>
      <c r="C51" s="18" t="s">
        <v>33</v>
      </c>
      <c r="D51" s="43"/>
      <c r="E51" s="24">
        <v>2946.07</v>
      </c>
      <c r="F51" s="60"/>
    </row>
    <row r="52" spans="1:6" ht="24.6" customHeight="1">
      <c r="A52" s="66"/>
      <c r="B52" s="41" t="s">
        <v>110</v>
      </c>
      <c r="C52" s="18" t="s">
        <v>33</v>
      </c>
      <c r="D52" s="43"/>
      <c r="E52" s="24">
        <v>23108.16</v>
      </c>
      <c r="F52" s="60"/>
    </row>
    <row r="53" spans="1:6" ht="24.6" customHeight="1">
      <c r="A53" s="66"/>
      <c r="B53" s="41" t="s">
        <v>111</v>
      </c>
      <c r="C53" s="18" t="s">
        <v>33</v>
      </c>
      <c r="D53" s="43"/>
      <c r="E53" s="24">
        <v>10.019999999999998</v>
      </c>
      <c r="F53" s="60"/>
    </row>
    <row r="54" spans="1:6" ht="24.6" customHeight="1">
      <c r="A54" s="66"/>
      <c r="B54" s="41" t="s">
        <v>112</v>
      </c>
      <c r="C54" s="18" t="s">
        <v>33</v>
      </c>
      <c r="D54" s="43"/>
      <c r="E54" s="24">
        <v>322.05999999999995</v>
      </c>
      <c r="F54" s="60"/>
    </row>
    <row r="55" spans="1:6" ht="24.6" customHeight="1">
      <c r="A55" s="66"/>
      <c r="B55" s="41" t="s">
        <v>113</v>
      </c>
      <c r="C55" s="18" t="s">
        <v>33</v>
      </c>
      <c r="D55" s="43"/>
      <c r="E55" s="24">
        <v>1433.42</v>
      </c>
      <c r="F55" s="60"/>
    </row>
    <row r="56" spans="1:6" ht="24.6" customHeight="1">
      <c r="A56" s="66"/>
      <c r="B56" s="41" t="s">
        <v>114</v>
      </c>
      <c r="C56" s="18" t="s">
        <v>33</v>
      </c>
      <c r="D56" s="43"/>
      <c r="E56" s="24">
        <v>448.55</v>
      </c>
      <c r="F56" s="60"/>
    </row>
    <row r="57" spans="1:6" ht="24.6" customHeight="1">
      <c r="A57" s="66"/>
      <c r="B57" s="41" t="s">
        <v>115</v>
      </c>
      <c r="C57" s="18" t="s">
        <v>33</v>
      </c>
      <c r="D57" s="43"/>
      <c r="E57" s="24">
        <v>180.34</v>
      </c>
      <c r="F57" s="60"/>
    </row>
    <row r="58" spans="1:6" ht="24.6" customHeight="1">
      <c r="A58" s="66" t="s">
        <v>48</v>
      </c>
      <c r="B58" s="41"/>
      <c r="C58" s="18" t="s">
        <v>33</v>
      </c>
      <c r="D58" s="43"/>
      <c r="E58" s="24">
        <f>4709.24+2</f>
        <v>4711.24</v>
      </c>
      <c r="F58" s="60">
        <f>SUM(E58:E59)</f>
        <v>4838.24</v>
      </c>
    </row>
    <row r="59" spans="1:6" ht="24.6" customHeight="1">
      <c r="A59" s="66"/>
      <c r="B59" s="23"/>
      <c r="C59" s="18" t="s">
        <v>49</v>
      </c>
      <c r="D59" s="43"/>
      <c r="E59" s="24">
        <v>127</v>
      </c>
      <c r="F59" s="60"/>
    </row>
    <row r="60" spans="1:6" ht="24.6" customHeight="1">
      <c r="A60" s="30" t="s">
        <v>20</v>
      </c>
      <c r="B60" s="43" t="s">
        <v>20</v>
      </c>
      <c r="C60" s="18" t="s">
        <v>10</v>
      </c>
      <c r="D60" s="43"/>
      <c r="E60" s="24">
        <v>358.58</v>
      </c>
      <c r="F60" s="46">
        <f>SUM(E60:E60)</f>
        <v>358.58</v>
      </c>
    </row>
    <row r="61" spans="1:6" ht="24.6" customHeight="1">
      <c r="A61" s="64" t="s">
        <v>50</v>
      </c>
      <c r="B61" s="31" t="s">
        <v>19</v>
      </c>
      <c r="C61" s="18" t="s">
        <v>47</v>
      </c>
      <c r="D61" s="18"/>
      <c r="E61" s="52">
        <v>4319</v>
      </c>
      <c r="F61" s="56">
        <f>SUM(E61:E69)</f>
        <v>48706.5</v>
      </c>
    </row>
    <row r="62" spans="1:6" ht="24.6" customHeight="1">
      <c r="A62" s="65"/>
      <c r="B62" s="18" t="s">
        <v>116</v>
      </c>
      <c r="C62" s="18" t="s">
        <v>44</v>
      </c>
      <c r="D62" s="18"/>
      <c r="E62" s="52">
        <f>6877+598</f>
        <v>7475</v>
      </c>
      <c r="F62" s="57"/>
    </row>
    <row r="63" spans="1:6" ht="24.6" customHeight="1">
      <c r="A63" s="65"/>
      <c r="B63" s="36" t="s">
        <v>51</v>
      </c>
      <c r="C63" s="29" t="s">
        <v>46</v>
      </c>
      <c r="D63" s="31"/>
      <c r="E63" s="51">
        <f>53+10800</f>
        <v>10853</v>
      </c>
      <c r="F63" s="57"/>
    </row>
    <row r="64" spans="1:6" ht="24.6" customHeight="1">
      <c r="A64" s="65"/>
      <c r="B64" s="18" t="s">
        <v>116</v>
      </c>
      <c r="C64" s="29" t="s">
        <v>46</v>
      </c>
      <c r="D64" s="43"/>
      <c r="E64" s="51">
        <v>2430</v>
      </c>
      <c r="F64" s="57"/>
    </row>
    <row r="65" spans="1:6" ht="24.6" customHeight="1">
      <c r="A65" s="65"/>
      <c r="B65" s="18"/>
      <c r="C65" s="30" t="s">
        <v>21</v>
      </c>
      <c r="D65" s="48"/>
      <c r="E65" s="51">
        <v>102</v>
      </c>
      <c r="F65" s="57"/>
    </row>
    <row r="66" spans="1:6" ht="24.6" customHeight="1">
      <c r="A66" s="65"/>
      <c r="B66" s="37"/>
      <c r="C66" s="30" t="s">
        <v>21</v>
      </c>
      <c r="D66" s="30" t="s">
        <v>117</v>
      </c>
      <c r="E66" s="45">
        <v>6527.5</v>
      </c>
      <c r="F66" s="57"/>
    </row>
    <row r="67" spans="1:6" ht="24.6" customHeight="1">
      <c r="A67" s="65"/>
      <c r="B67" s="37"/>
      <c r="C67" s="30" t="s">
        <v>21</v>
      </c>
      <c r="D67" s="30" t="s">
        <v>118</v>
      </c>
      <c r="E67" s="45">
        <v>5000</v>
      </c>
      <c r="F67" s="57"/>
    </row>
    <row r="68" spans="1:6" ht="24.6" customHeight="1">
      <c r="A68" s="65"/>
      <c r="B68" s="37"/>
      <c r="C68" s="30" t="s">
        <v>21</v>
      </c>
      <c r="D68" s="30" t="s">
        <v>120</v>
      </c>
      <c r="E68" s="45">
        <v>2000</v>
      </c>
      <c r="F68" s="57"/>
    </row>
    <row r="69" spans="1:6" ht="24" customHeight="1">
      <c r="A69" s="65"/>
      <c r="B69" s="31"/>
      <c r="C69" s="30" t="s">
        <v>52</v>
      </c>
      <c r="D69" s="29" t="s">
        <v>119</v>
      </c>
      <c r="E69" s="45">
        <v>10000</v>
      </c>
      <c r="F69" s="57"/>
    </row>
    <row r="70" spans="1:6" ht="24.6" customHeight="1">
      <c r="A70" s="71" t="s">
        <v>35</v>
      </c>
      <c r="B70" s="31" t="s">
        <v>36</v>
      </c>
      <c r="C70" s="18" t="s">
        <v>37</v>
      </c>
      <c r="D70" s="21"/>
      <c r="E70" s="24">
        <v>489</v>
      </c>
      <c r="F70" s="56">
        <f>SUM(E70:E71)</f>
        <v>67642.28</v>
      </c>
    </row>
    <row r="71" spans="1:6" ht="24.6" customHeight="1">
      <c r="A71" s="72"/>
      <c r="B71" s="31" t="s">
        <v>36</v>
      </c>
      <c r="C71" s="18" t="s">
        <v>87</v>
      </c>
      <c r="D71" s="31"/>
      <c r="E71" s="24">
        <v>67153.279999999999</v>
      </c>
      <c r="F71" s="58"/>
    </row>
    <row r="72" spans="1:6" ht="24.6" customHeight="1">
      <c r="A72" s="68" t="s">
        <v>31</v>
      </c>
      <c r="B72" s="25" t="s">
        <v>22</v>
      </c>
      <c r="C72" s="25" t="s">
        <v>84</v>
      </c>
      <c r="D72" s="21"/>
      <c r="E72" s="24">
        <v>1053.5099999999798</v>
      </c>
      <c r="F72" s="67">
        <f>SUM(E72:E100)</f>
        <v>355578.93999996124</v>
      </c>
    </row>
    <row r="73" spans="1:6" ht="24.6" customHeight="1">
      <c r="A73" s="69"/>
      <c r="B73" s="25" t="s">
        <v>23</v>
      </c>
      <c r="C73" s="25" t="s">
        <v>84</v>
      </c>
      <c r="D73" s="21"/>
      <c r="E73" s="24">
        <v>114629.37999997925</v>
      </c>
      <c r="F73" s="67"/>
    </row>
    <row r="74" spans="1:6" ht="24.6" customHeight="1">
      <c r="A74" s="69"/>
      <c r="B74" s="25" t="s">
        <v>63</v>
      </c>
      <c r="C74" s="25" t="s">
        <v>84</v>
      </c>
      <c r="D74" s="21"/>
      <c r="E74" s="24">
        <v>18702.639999996831</v>
      </c>
      <c r="F74" s="67"/>
    </row>
    <row r="75" spans="1:6" ht="24.6" customHeight="1">
      <c r="A75" s="69"/>
      <c r="B75" s="25" t="s">
        <v>64</v>
      </c>
      <c r="C75" s="25" t="s">
        <v>84</v>
      </c>
      <c r="D75" s="21"/>
      <c r="E75" s="24">
        <v>95.660000000000011</v>
      </c>
      <c r="F75" s="67"/>
    </row>
    <row r="76" spans="1:6" ht="24.6" customHeight="1">
      <c r="A76" s="69"/>
      <c r="B76" s="25" t="s">
        <v>24</v>
      </c>
      <c r="C76" s="25" t="s">
        <v>84</v>
      </c>
      <c r="D76" s="21"/>
      <c r="E76" s="24">
        <v>8555.7300000025789</v>
      </c>
      <c r="F76" s="67"/>
    </row>
    <row r="77" spans="1:6" ht="24.6" customHeight="1">
      <c r="A77" s="69"/>
      <c r="B77" s="25" t="s">
        <v>65</v>
      </c>
      <c r="C77" s="25" t="s">
        <v>84</v>
      </c>
      <c r="D77" s="21"/>
      <c r="E77" s="24">
        <v>24571.539999998346</v>
      </c>
      <c r="F77" s="67"/>
    </row>
    <row r="78" spans="1:6" ht="24.6" customHeight="1">
      <c r="A78" s="69"/>
      <c r="B78" s="25" t="s">
        <v>66</v>
      </c>
      <c r="C78" s="25" t="s">
        <v>84</v>
      </c>
      <c r="D78" s="21"/>
      <c r="E78" s="24">
        <v>269.92999999999995</v>
      </c>
      <c r="F78" s="67"/>
    </row>
    <row r="79" spans="1:6" ht="24.6" customHeight="1">
      <c r="A79" s="69"/>
      <c r="B79" s="25" t="s">
        <v>54</v>
      </c>
      <c r="C79" s="25" t="s">
        <v>84</v>
      </c>
      <c r="D79" s="21"/>
      <c r="E79" s="24">
        <v>70920.81000000154</v>
      </c>
      <c r="F79" s="67"/>
    </row>
    <row r="80" spans="1:6" ht="24.6" customHeight="1">
      <c r="A80" s="69"/>
      <c r="B80" s="25" t="s">
        <v>67</v>
      </c>
      <c r="C80" s="25" t="s">
        <v>84</v>
      </c>
      <c r="D80" s="21"/>
      <c r="E80" s="24">
        <v>147.15</v>
      </c>
      <c r="F80" s="67"/>
    </row>
    <row r="81" spans="1:6" ht="24.6" customHeight="1">
      <c r="A81" s="69"/>
      <c r="B81" s="25" t="s">
        <v>88</v>
      </c>
      <c r="C81" s="25" t="s">
        <v>84</v>
      </c>
      <c r="D81" s="21"/>
      <c r="E81" s="24">
        <v>24742.029999995244</v>
      </c>
      <c r="F81" s="67"/>
    </row>
    <row r="82" spans="1:6" ht="24.6" customHeight="1">
      <c r="A82" s="69"/>
      <c r="B82" s="25" t="s">
        <v>124</v>
      </c>
      <c r="C82" s="25" t="s">
        <v>84</v>
      </c>
      <c r="D82" s="21"/>
      <c r="E82" s="24">
        <v>466.85999999999996</v>
      </c>
      <c r="F82" s="67"/>
    </row>
    <row r="83" spans="1:6" ht="24.6" customHeight="1">
      <c r="A83" s="69"/>
      <c r="B83" s="25" t="s">
        <v>55</v>
      </c>
      <c r="C83" s="25" t="s">
        <v>84</v>
      </c>
      <c r="D83" s="21"/>
      <c r="E83" s="24">
        <v>4826.5900000016663</v>
      </c>
      <c r="F83" s="67"/>
    </row>
    <row r="84" spans="1:6" ht="24.6" customHeight="1">
      <c r="A84" s="69"/>
      <c r="B84" s="25" t="s">
        <v>125</v>
      </c>
      <c r="C84" s="25" t="s">
        <v>84</v>
      </c>
      <c r="D84" s="21"/>
      <c r="E84" s="24">
        <v>1178.7399999999986</v>
      </c>
      <c r="F84" s="67"/>
    </row>
    <row r="85" spans="1:6" ht="24.6" customHeight="1">
      <c r="A85" s="69"/>
      <c r="B85" s="25" t="s">
        <v>68</v>
      </c>
      <c r="C85" s="25" t="s">
        <v>84</v>
      </c>
      <c r="D85" s="21"/>
      <c r="E85" s="24">
        <v>2324.5100000001494</v>
      </c>
      <c r="F85" s="67"/>
    </row>
    <row r="86" spans="1:6" ht="24.6" customHeight="1">
      <c r="A86" s="69"/>
      <c r="B86" s="25" t="s">
        <v>89</v>
      </c>
      <c r="C86" s="25" t="s">
        <v>84</v>
      </c>
      <c r="D86" s="31"/>
      <c r="E86" s="24">
        <v>23072.499999970732</v>
      </c>
      <c r="F86" s="67"/>
    </row>
    <row r="87" spans="1:6" ht="24.6" customHeight="1">
      <c r="A87" s="69"/>
      <c r="B87" s="25" t="s">
        <v>69</v>
      </c>
      <c r="C87" s="25" t="s">
        <v>84</v>
      </c>
      <c r="D87" s="31"/>
      <c r="E87" s="24">
        <v>3683.1500000000592</v>
      </c>
      <c r="F87" s="67"/>
    </row>
    <row r="88" spans="1:6" ht="24.6" customHeight="1">
      <c r="A88" s="69"/>
      <c r="B88" s="25" t="s">
        <v>90</v>
      </c>
      <c r="C88" s="25" t="s">
        <v>84</v>
      </c>
      <c r="D88" s="31"/>
      <c r="E88" s="24">
        <v>2260.0400000000977</v>
      </c>
      <c r="F88" s="67"/>
    </row>
    <row r="89" spans="1:6" ht="24.6" customHeight="1">
      <c r="A89" s="69"/>
      <c r="B89" s="25" t="s">
        <v>91</v>
      </c>
      <c r="C89" s="25" t="s">
        <v>84</v>
      </c>
      <c r="D89" s="31"/>
      <c r="E89" s="24">
        <v>42338.810000013123</v>
      </c>
      <c r="F89" s="67"/>
    </row>
    <row r="90" spans="1:6" ht="24.6" customHeight="1">
      <c r="A90" s="69"/>
      <c r="B90" s="25" t="s">
        <v>70</v>
      </c>
      <c r="C90" s="25" t="s">
        <v>84</v>
      </c>
      <c r="D90" s="31"/>
      <c r="E90" s="24">
        <v>4463.3300000017007</v>
      </c>
      <c r="F90" s="67"/>
    </row>
    <row r="91" spans="1:6" ht="24.6" customHeight="1">
      <c r="A91" s="69"/>
      <c r="B91" s="25" t="s">
        <v>71</v>
      </c>
      <c r="C91" s="25" t="s">
        <v>84</v>
      </c>
      <c r="D91" s="31"/>
      <c r="E91" s="24">
        <v>3.03</v>
      </c>
      <c r="F91" s="67"/>
    </row>
    <row r="92" spans="1:6" ht="24.6" customHeight="1">
      <c r="A92" s="69"/>
      <c r="B92" s="25" t="s">
        <v>25</v>
      </c>
      <c r="C92" s="25" t="s">
        <v>84</v>
      </c>
      <c r="D92" s="31"/>
      <c r="E92" s="24">
        <v>4.3599999999999959</v>
      </c>
      <c r="F92" s="67"/>
    </row>
    <row r="93" spans="1:6" ht="24.6" customHeight="1">
      <c r="A93" s="69"/>
      <c r="B93" s="25" t="s">
        <v>126</v>
      </c>
      <c r="C93" s="25" t="s">
        <v>84</v>
      </c>
      <c r="D93" s="31"/>
      <c r="E93" s="24">
        <v>1073.2499999999986</v>
      </c>
      <c r="F93" s="67"/>
    </row>
    <row r="94" spans="1:6" ht="24.6" customHeight="1">
      <c r="A94" s="69"/>
      <c r="B94" s="25" t="s">
        <v>72</v>
      </c>
      <c r="C94" s="25" t="s">
        <v>84</v>
      </c>
      <c r="D94" s="31"/>
      <c r="E94" s="24">
        <v>48.919999999999874</v>
      </c>
      <c r="F94" s="67"/>
    </row>
    <row r="95" spans="1:6" ht="24.6" customHeight="1">
      <c r="A95" s="69"/>
      <c r="B95" s="25" t="s">
        <v>73</v>
      </c>
      <c r="C95" s="25" t="s">
        <v>84</v>
      </c>
      <c r="D95" s="31"/>
      <c r="E95" s="24">
        <v>57.75</v>
      </c>
      <c r="F95" s="67"/>
    </row>
    <row r="96" spans="1:6" ht="24.6" customHeight="1">
      <c r="A96" s="69"/>
      <c r="B96" s="25" t="s">
        <v>74</v>
      </c>
      <c r="C96" s="25" t="s">
        <v>84</v>
      </c>
      <c r="D96" s="31"/>
      <c r="E96" s="24">
        <v>170.42999999999995</v>
      </c>
      <c r="F96" s="67"/>
    </row>
    <row r="97" spans="1:6" ht="24.6" customHeight="1">
      <c r="A97" s="69"/>
      <c r="B97" s="42" t="s">
        <v>92</v>
      </c>
      <c r="C97" s="18" t="s">
        <v>33</v>
      </c>
      <c r="D97" s="27"/>
      <c r="E97" s="24">
        <f>651.29+4</f>
        <v>655.29</v>
      </c>
      <c r="F97" s="67"/>
    </row>
    <row r="98" spans="1:6" ht="24.6" customHeight="1">
      <c r="A98" s="69"/>
      <c r="B98" s="42" t="s">
        <v>56</v>
      </c>
      <c r="C98" s="18" t="s">
        <v>33</v>
      </c>
      <c r="D98" s="30"/>
      <c r="E98" s="24">
        <v>313</v>
      </c>
      <c r="F98" s="67"/>
    </row>
    <row r="99" spans="1:6" ht="33" customHeight="1">
      <c r="A99" s="69"/>
      <c r="B99" s="42" t="s">
        <v>75</v>
      </c>
      <c r="C99" s="18" t="s">
        <v>33</v>
      </c>
      <c r="D99" s="31"/>
      <c r="E99" s="24">
        <v>4310</v>
      </c>
      <c r="F99" s="67"/>
    </row>
    <row r="100" spans="1:6" ht="33" customHeight="1">
      <c r="A100" s="70"/>
      <c r="B100" s="41" t="s">
        <v>57</v>
      </c>
      <c r="C100" s="18" t="s">
        <v>37</v>
      </c>
      <c r="D100" s="31"/>
      <c r="E100" s="24">
        <v>640</v>
      </c>
      <c r="F100" s="67"/>
    </row>
    <row r="101" spans="1:6" ht="24.6" customHeight="1">
      <c r="A101" s="66" t="s">
        <v>58</v>
      </c>
      <c r="B101" s="37" t="s">
        <v>59</v>
      </c>
      <c r="C101" s="25" t="s">
        <v>13</v>
      </c>
      <c r="D101" s="31"/>
      <c r="E101" s="24">
        <v>18</v>
      </c>
      <c r="F101" s="67">
        <f>SUM(E101:E103)</f>
        <v>589.67000000000007</v>
      </c>
    </row>
    <row r="102" spans="1:6" ht="24.6" customHeight="1">
      <c r="A102" s="66"/>
      <c r="B102" s="37"/>
      <c r="C102" s="18" t="s">
        <v>33</v>
      </c>
      <c r="D102" s="43"/>
      <c r="E102" s="24">
        <f>469.67+2</f>
        <v>471.67</v>
      </c>
      <c r="F102" s="67"/>
    </row>
    <row r="103" spans="1:6" ht="24.6" customHeight="1">
      <c r="A103" s="66"/>
      <c r="B103" s="39" t="s">
        <v>60</v>
      </c>
      <c r="C103" s="25" t="s">
        <v>44</v>
      </c>
      <c r="D103" s="31"/>
      <c r="E103" s="24">
        <v>100</v>
      </c>
      <c r="F103" s="67"/>
    </row>
    <row r="104" spans="1:6" ht="24.6" customHeight="1">
      <c r="A104" s="68" t="s">
        <v>121</v>
      </c>
      <c r="B104" s="39"/>
      <c r="C104" s="18" t="s">
        <v>33</v>
      </c>
      <c r="D104" s="43"/>
      <c r="E104" s="24">
        <v>50</v>
      </c>
      <c r="F104" s="67">
        <f>SUM(E104:E105)</f>
        <v>1050</v>
      </c>
    </row>
    <row r="105" spans="1:6" ht="24.6" customHeight="1">
      <c r="A105" s="70"/>
      <c r="B105" s="39"/>
      <c r="C105" s="18" t="s">
        <v>128</v>
      </c>
      <c r="D105" s="43"/>
      <c r="E105" s="24">
        <v>1000</v>
      </c>
      <c r="F105" s="67"/>
    </row>
    <row r="106" spans="1:6" ht="24.6" customHeight="1">
      <c r="A106" s="47" t="s">
        <v>122</v>
      </c>
      <c r="B106" s="39"/>
      <c r="C106" s="18" t="s">
        <v>123</v>
      </c>
      <c r="D106" s="43"/>
      <c r="E106" s="24">
        <v>180</v>
      </c>
      <c r="F106" s="46">
        <f>E106</f>
        <v>180</v>
      </c>
    </row>
    <row r="107" spans="1:6" ht="24.6" customHeight="1">
      <c r="A107" s="33" t="s">
        <v>76</v>
      </c>
      <c r="B107" s="39"/>
      <c r="C107" s="25" t="s">
        <v>61</v>
      </c>
      <c r="D107" s="31"/>
      <c r="E107" s="24">
        <v>80000</v>
      </c>
      <c r="F107" s="46">
        <f>E107</f>
        <v>80000</v>
      </c>
    </row>
    <row r="108" spans="1:6" ht="30.6" customHeight="1">
      <c r="A108" s="34" t="s">
        <v>94</v>
      </c>
      <c r="B108" s="39"/>
      <c r="C108" s="25" t="s">
        <v>21</v>
      </c>
      <c r="D108" s="23" t="s">
        <v>95</v>
      </c>
      <c r="E108" s="24">
        <v>220000</v>
      </c>
      <c r="F108" s="46">
        <f>E108</f>
        <v>220000</v>
      </c>
    </row>
    <row r="109" spans="1:6" ht="24.6" customHeight="1">
      <c r="A109" s="47" t="s">
        <v>96</v>
      </c>
      <c r="B109" s="39"/>
      <c r="C109" s="25" t="s">
        <v>21</v>
      </c>
      <c r="D109" s="23" t="s">
        <v>96</v>
      </c>
      <c r="E109" s="24">
        <v>-588971.56999999995</v>
      </c>
      <c r="F109" s="46">
        <f>E109</f>
        <v>-588971.56999999995</v>
      </c>
    </row>
    <row r="110" spans="1:6" ht="24.6" customHeight="1">
      <c r="A110" s="59" t="s">
        <v>53</v>
      </c>
      <c r="B110" s="59"/>
      <c r="C110" s="28"/>
      <c r="D110" s="18"/>
      <c r="E110" s="17">
        <f>SUM(E4:E109)</f>
        <v>1556210.3299999763</v>
      </c>
      <c r="F110" s="17">
        <f>SUM(F4:F109)</f>
        <v>1556210.3299999763</v>
      </c>
    </row>
    <row r="112" spans="1:6">
      <c r="F112" s="15"/>
    </row>
  </sheetData>
  <mergeCells count="34">
    <mergeCell ref="A104:A105"/>
    <mergeCell ref="F104:F105"/>
    <mergeCell ref="F70:F71"/>
    <mergeCell ref="F72:F100"/>
    <mergeCell ref="F58:F59"/>
    <mergeCell ref="A1:F1"/>
    <mergeCell ref="A14:A21"/>
    <mergeCell ref="B14:B21"/>
    <mergeCell ref="A12:A13"/>
    <mergeCell ref="B12:B13"/>
    <mergeCell ref="F12:F13"/>
    <mergeCell ref="A4:A6"/>
    <mergeCell ref="B4:B6"/>
    <mergeCell ref="F4:F6"/>
    <mergeCell ref="F14:F21"/>
    <mergeCell ref="A110:B110"/>
    <mergeCell ref="F7:F11"/>
    <mergeCell ref="B7:B11"/>
    <mergeCell ref="A7:A11"/>
    <mergeCell ref="F61:F69"/>
    <mergeCell ref="A61:A69"/>
    <mergeCell ref="A101:A103"/>
    <mergeCell ref="F101:F103"/>
    <mergeCell ref="A72:A100"/>
    <mergeCell ref="A38:A57"/>
    <mergeCell ref="F38:F57"/>
    <mergeCell ref="A70:A71"/>
    <mergeCell ref="A58:A59"/>
    <mergeCell ref="A22:A24"/>
    <mergeCell ref="A31:A37"/>
    <mergeCell ref="F31:F37"/>
    <mergeCell ref="A25:A30"/>
    <mergeCell ref="F25:F30"/>
    <mergeCell ref="F22:F24"/>
  </mergeCells>
  <phoneticPr fontId="1" type="noConversion"/>
  <pageMargins left="0.7" right="0.7" top="0.75" bottom="0.75" header="0.3" footer="0.3"/>
  <pageSetup paperSize="9" scale="70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2020-10-12T05:13:41Z</dcterms:modified>
</cp:coreProperties>
</file>