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5.收入明细表 " sheetId="1" r:id="rId1"/>
  </sheets>
  <externalReferences>
    <externalReference r:id="rId2"/>
    <externalReference r:id="rId3"/>
  </externalReferences>
  <definedNames>
    <definedName name="_xlnm._FilterDatabase" localSheetId="0" hidden="1">'5.收入明细表 '!$A$3:$F$115</definedName>
    <definedName name="科目余额表" localSheetId="0">'[1]6.科目余额表'!#REF!</definedName>
    <definedName name="科目余额表">'[2]6.科目余额表'!#REF!</definedName>
  </definedNames>
  <calcPr calcId="125725"/>
</workbook>
</file>

<file path=xl/calcChain.xml><?xml version="1.0" encoding="utf-8"?>
<calcChain xmlns="http://schemas.openxmlformats.org/spreadsheetml/2006/main">
  <c r="F14" i="1"/>
  <c r="F109"/>
  <c r="E96"/>
  <c r="F92"/>
  <c r="E92"/>
  <c r="F91"/>
  <c r="F90"/>
  <c r="F89"/>
  <c r="F87"/>
  <c r="F82"/>
  <c r="F81"/>
  <c r="E77"/>
  <c r="F75" s="1"/>
  <c r="F67"/>
  <c r="F64"/>
  <c r="F61"/>
  <c r="F59"/>
  <c r="F58"/>
  <c r="E57"/>
  <c r="E33"/>
  <c r="E32"/>
  <c r="E31"/>
  <c r="E30"/>
  <c r="F27"/>
  <c r="F25"/>
  <c r="F18"/>
  <c r="F10"/>
  <c r="E5"/>
  <c r="F4" s="1"/>
  <c r="F115" l="1"/>
</calcChain>
</file>

<file path=xl/sharedStrings.xml><?xml version="1.0" encoding="utf-8"?>
<sst xmlns="http://schemas.openxmlformats.org/spreadsheetml/2006/main" count="261" uniqueCount="124">
  <si>
    <t>单位：北京新阳光慈善基金会</t>
    <phoneticPr fontId="3" type="noConversion"/>
  </si>
  <si>
    <t>项目</t>
    <phoneticPr fontId="3" type="noConversion"/>
  </si>
  <si>
    <t>分类项目</t>
    <phoneticPr fontId="3" type="noConversion"/>
  </si>
  <si>
    <t>平台</t>
    <phoneticPr fontId="3" type="noConversion"/>
  </si>
  <si>
    <t>捐赠人</t>
    <phoneticPr fontId="3" type="noConversion"/>
  </si>
  <si>
    <t>金额</t>
    <phoneticPr fontId="3" type="noConversion"/>
  </si>
  <si>
    <t>小计</t>
    <phoneticPr fontId="3" type="noConversion"/>
  </si>
  <si>
    <t>V爱</t>
    <phoneticPr fontId="3" type="noConversion"/>
  </si>
  <si>
    <t>腾讯公益</t>
    <phoneticPr fontId="3" type="noConversion"/>
  </si>
  <si>
    <t>支付宝（新阳光）</t>
    <phoneticPr fontId="3" type="noConversion"/>
  </si>
  <si>
    <t>含1万王顺建捐赠，在2019年1月退款</t>
    <phoneticPr fontId="3" type="noConversion"/>
  </si>
  <si>
    <t>支付宝（V爱）</t>
    <phoneticPr fontId="3" type="noConversion"/>
  </si>
  <si>
    <t>银行</t>
    <phoneticPr fontId="3" type="noConversion"/>
  </si>
  <si>
    <t>2017年腾讯配捐调账</t>
    <phoneticPr fontId="3" type="noConversion"/>
  </si>
  <si>
    <t>2018年配捐腾讯公益慈善基金会</t>
    <phoneticPr fontId="3" type="noConversion"/>
  </si>
  <si>
    <t>源基金</t>
    <phoneticPr fontId="3" type="noConversion"/>
  </si>
  <si>
    <t>源星球活动石文静捐款</t>
    <phoneticPr fontId="3" type="noConversion"/>
  </si>
  <si>
    <t>焕蓝基金</t>
    <phoneticPr fontId="3" type="noConversion"/>
  </si>
  <si>
    <t xml:space="preserve">焕蓝梦想公益基金  </t>
    <phoneticPr fontId="3" type="noConversion"/>
  </si>
  <si>
    <t>从焕蓝调到源基金</t>
    <phoneticPr fontId="3" type="noConversion"/>
  </si>
  <si>
    <t>支付宝（王俊凯）</t>
    <phoneticPr fontId="3" type="noConversion"/>
  </si>
  <si>
    <t>病房学校</t>
    <phoneticPr fontId="3" type="noConversion"/>
  </si>
  <si>
    <t>病房学校</t>
  </si>
  <si>
    <t>美团</t>
    <phoneticPr fontId="3" type="noConversion"/>
  </si>
  <si>
    <t>公益宝贝</t>
    <phoneticPr fontId="3" type="noConversion"/>
  </si>
  <si>
    <t>微博</t>
    <phoneticPr fontId="3" type="noConversion"/>
  </si>
  <si>
    <t>调至病房里的期待</t>
    <phoneticPr fontId="3" type="noConversion"/>
  </si>
  <si>
    <t>病房里的期待</t>
    <phoneticPr fontId="3" type="noConversion"/>
  </si>
  <si>
    <t>腾讯公益</t>
    <phoneticPr fontId="3" type="noConversion"/>
  </si>
  <si>
    <t>微博</t>
    <phoneticPr fontId="3" type="noConversion"/>
  </si>
  <si>
    <t>个案</t>
    <phoneticPr fontId="3" type="noConversion"/>
  </si>
  <si>
    <t>白血病父亲想撑起这个家</t>
  </si>
  <si>
    <t>轻松筹</t>
    <phoneticPr fontId="3" type="noConversion"/>
  </si>
  <si>
    <t>白血病男孩勇追大学梦</t>
  </si>
  <si>
    <t>血癌男孩姐姐的呼唤</t>
    <phoneticPr fontId="3" type="noConversion"/>
  </si>
  <si>
    <t>13岁白血女娃欲从医</t>
  </si>
  <si>
    <t>9岁白血病童盼救治</t>
  </si>
  <si>
    <t>救助1岁神母小浩森</t>
  </si>
  <si>
    <t>母女一心，共抗血癌</t>
  </si>
  <si>
    <t>移植仓里的漫画梦</t>
  </si>
  <si>
    <t>助兄弟俩救血癌父亲</t>
  </si>
  <si>
    <t xml:space="preserve">9岁白血病童盼救治	</t>
  </si>
  <si>
    <t xml:space="preserve">白血病父亲难舍幼子	</t>
  </si>
  <si>
    <t xml:space="preserve">白血病男盼陪妻分娩	</t>
  </si>
  <si>
    <t xml:space="preserve">白血病男童盼救助	</t>
  </si>
  <si>
    <t xml:space="preserve">白血病女孩挣扎求生	</t>
  </si>
  <si>
    <t xml:space="preserve">白血病少年急需移植	</t>
  </si>
  <si>
    <t xml:space="preserve">肝母细胞瘤儿请留下	</t>
  </si>
  <si>
    <t xml:space="preserve">救助4岁患罕见病娃	</t>
  </si>
  <si>
    <t xml:space="preserve">救助白血病父亲重生	</t>
  </si>
  <si>
    <t xml:space="preserve">救助白血病美女宝妈	</t>
  </si>
  <si>
    <t xml:space="preserve">救助地贫待移植江江	</t>
  </si>
  <si>
    <t xml:space="preserve">救助贫困家白血病娃	</t>
  </si>
  <si>
    <t xml:space="preserve">救助贫困淋巴瘤母亲	</t>
  </si>
  <si>
    <t xml:space="preserve">救助贫困噬血病男童	</t>
  </si>
  <si>
    <t xml:space="preserve">救助重型再障雨晨	</t>
  </si>
  <si>
    <t xml:space="preserve">牵手白血小公主朵朵	</t>
  </si>
  <si>
    <t xml:space="preserve">失明白血病患音乐梦	</t>
  </si>
  <si>
    <t xml:space="preserve">助力白血病患儿返校	</t>
  </si>
  <si>
    <t xml:space="preserve">助力单亲白血病患儿	</t>
  </si>
  <si>
    <t xml:space="preserve">助力乐观淋巴瘤患儿	</t>
  </si>
  <si>
    <t xml:space="preserve">助力美英战胜白血病	</t>
  </si>
  <si>
    <t>个案</t>
    <phoneticPr fontId="3" type="noConversion"/>
  </si>
  <si>
    <t xml:space="preserve">骨髓库	</t>
  </si>
  <si>
    <t>联爱工程</t>
  </si>
  <si>
    <t>淋巴瘤</t>
  </si>
  <si>
    <t>灵析</t>
    <phoneticPr fontId="3" type="noConversion"/>
  </si>
  <si>
    <t>银行</t>
    <phoneticPr fontId="3" type="noConversion"/>
  </si>
  <si>
    <t>罗氏资助调至竹林计划</t>
    <phoneticPr fontId="3" type="noConversion"/>
  </si>
  <si>
    <t>上海罗氏制药有限公司</t>
  </si>
  <si>
    <t>乳癌</t>
  </si>
  <si>
    <t xml:space="preserve">康乃馨乳癌微课堂  </t>
  </si>
  <si>
    <t>乳癌项目</t>
    <phoneticPr fontId="3" type="noConversion"/>
  </si>
  <si>
    <t>灵析</t>
    <phoneticPr fontId="3" type="noConversion"/>
  </si>
  <si>
    <t xml:space="preserve">生命的礼物  </t>
    <phoneticPr fontId="3" type="noConversion"/>
  </si>
  <si>
    <t xml:space="preserve">大病儿童的生命的礼物	</t>
  </si>
  <si>
    <t xml:space="preserve">口罩天使	</t>
  </si>
  <si>
    <t xml:space="preserve">生命的礼物	</t>
  </si>
  <si>
    <t>一生的礼物</t>
    <phoneticPr fontId="3" type="noConversion"/>
  </si>
  <si>
    <t>舒缓</t>
    <phoneticPr fontId="3" type="noConversion"/>
  </si>
  <si>
    <t>舒缓</t>
  </si>
  <si>
    <t xml:space="preserve">舒缓治疗给宝贝一夜安眠 </t>
  </si>
  <si>
    <t>银行</t>
  </si>
  <si>
    <t>新疆金风科技股份有限公司</t>
  </si>
  <si>
    <t>童样的世界</t>
    <phoneticPr fontId="3" type="noConversion"/>
  </si>
  <si>
    <t>稀有血联盟</t>
    <phoneticPr fontId="3" type="noConversion"/>
  </si>
  <si>
    <t>香柏树</t>
  </si>
  <si>
    <t xml:space="preserve">铺就癌症儿童康复路  </t>
    <phoneticPr fontId="3" type="noConversion"/>
  </si>
  <si>
    <t>香柏树</t>
    <phoneticPr fontId="3" type="noConversion"/>
  </si>
  <si>
    <t>浙江五洲保胃健康慈善基金会</t>
  </si>
  <si>
    <t>儿童白血病研究基金</t>
    <phoneticPr fontId="3" type="noConversion"/>
  </si>
  <si>
    <t xml:space="preserve">助力研究抗战血癌	</t>
  </si>
  <si>
    <t>云南脑瘤</t>
    <phoneticPr fontId="3" type="noConversion"/>
  </si>
  <si>
    <t>灵析</t>
    <phoneticPr fontId="3" type="noConversion"/>
  </si>
  <si>
    <t>患者信息服务</t>
    <phoneticPr fontId="3" type="noConversion"/>
  </si>
  <si>
    <t>芭莎智慧成长包</t>
  </si>
  <si>
    <t>中华思源工程扶贫基金会</t>
  </si>
  <si>
    <t>CML</t>
    <phoneticPr fontId="3" type="noConversion"/>
  </si>
  <si>
    <t>竹林计划</t>
    <phoneticPr fontId="3" type="noConversion"/>
  </si>
  <si>
    <t xml:space="preserve">为重疾宝贝加油	</t>
    <phoneticPr fontId="3" type="noConversion"/>
  </si>
  <si>
    <t>与爱笑儿童战胜病魔</t>
  </si>
  <si>
    <t>拯救噬血宝贝计划</t>
    <phoneticPr fontId="3" type="noConversion"/>
  </si>
  <si>
    <t>欧洲血液学年会</t>
    <phoneticPr fontId="3" type="noConversion"/>
  </si>
  <si>
    <t>精障病友互助计划</t>
  </si>
  <si>
    <t>成为一个更好的自己</t>
  </si>
  <si>
    <t>唐宝宝的艺术治疗课</t>
  </si>
  <si>
    <t>喜乐烛光 点亮生命</t>
  </si>
  <si>
    <t>铿锵玫瑰 守护天使</t>
  </si>
  <si>
    <t>不怕 我们一起同行</t>
  </si>
  <si>
    <t>撑起失独老人的希望</t>
  </si>
  <si>
    <t>护曦行动守护早产儿</t>
  </si>
  <si>
    <t>流动儿童的珍贵角落</t>
  </si>
  <si>
    <t>活出你的样子</t>
  </si>
  <si>
    <t>幸福N+1计划</t>
  </si>
  <si>
    <t>以爱许他们以未来05</t>
  </si>
  <si>
    <t>欧洲血液学年会</t>
  </si>
  <si>
    <t>不定项</t>
    <phoneticPr fontId="3" type="noConversion"/>
  </si>
  <si>
    <t>与新阳光一起，抗击白血病</t>
  </si>
  <si>
    <t>月捐日捐</t>
    <phoneticPr fontId="3" type="noConversion"/>
  </si>
  <si>
    <t>支付宝-新阳光</t>
    <phoneticPr fontId="3" type="noConversion"/>
  </si>
  <si>
    <t>2018年配捐腾讯公益慈善基金会（待分配）</t>
    <phoneticPr fontId="3" type="noConversion"/>
  </si>
  <si>
    <t>合计</t>
    <phoneticPr fontId="3" type="noConversion"/>
  </si>
  <si>
    <t>2018年12月捐赠收入明细表</t>
    <phoneticPr fontId="3" type="noConversion"/>
  </si>
  <si>
    <t>单位:元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</si>
</sst>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6" fillId="0" borderId="0"/>
    <xf numFmtId="0" fontId="7" fillId="0" borderId="0">
      <alignment vertical="center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>
      <alignment vertical="center"/>
    </xf>
    <xf numFmtId="43" fontId="0" fillId="0" borderId="0" xfId="0" applyNumberFormat="1" applyFill="1">
      <alignment vertical="center"/>
    </xf>
    <xf numFmtId="43" fontId="0" fillId="0" borderId="2" xfId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vertical="center" wrapText="1"/>
    </xf>
    <xf numFmtId="43" fontId="0" fillId="0" borderId="4" xfId="1" applyFont="1" applyFill="1" applyBorder="1">
      <alignment vertical="center"/>
    </xf>
    <xf numFmtId="43" fontId="1" fillId="0" borderId="2" xfId="1" applyFont="1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43" fontId="0" fillId="0" borderId="3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3" fontId="5" fillId="0" borderId="3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43" fontId="5" fillId="0" borderId="2" xfId="1" applyFont="1" applyFill="1" applyBorder="1" applyAlignment="1">
      <alignment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3" fontId="0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</cellXfs>
  <cellStyles count="10">
    <cellStyle name="常规" xfId="0" builtinId="0"/>
    <cellStyle name="常规 10" xfId="2"/>
    <cellStyle name="常规 11 2" xfId="3"/>
    <cellStyle name="常规 2" xfId="4"/>
    <cellStyle name="常规 3" xfId="5"/>
    <cellStyle name="常规 4" xfId="6"/>
    <cellStyle name="常规 5" xfId="7"/>
    <cellStyle name="千位分隔" xfId="1" builtinId="3"/>
    <cellStyle name="千位分隔 2" xfId="8"/>
    <cellStyle name="千位分隔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1153;&#24037;&#20316;/2.&#25253;&#34920;/10&#26376;/2018&#24180;10&#26376;&#26032;&#38451;&#20809;&#22522;&#37329;&#20250;&#36130;&#21153;&#25253;&#34920;&#21450;&#38468;&#34920;-2018.11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1153;&#24037;&#20316;/2.&#25253;&#34920;/12&#26376;/2018&#24180;12&#26376;&#26032;&#38451;&#20809;&#22522;&#37329;&#20250;&#36130;&#21153;&#25253;&#34920;&#21450;&#38468;&#34920;-2019.1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限额分析"/>
      <sheetName val="1.资产负债表"/>
      <sheetName val="2.业务活动表"/>
      <sheetName val="3.现金流量表"/>
      <sheetName val="4.收入费用表"/>
      <sheetName val="5.收入明细表"/>
      <sheetName val="6.科目余额表"/>
      <sheetName val="7.固定资产明细表"/>
      <sheetName val="8.其他应收款账龄分析表"/>
      <sheetName val="9.截至10月工行现金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限额分析"/>
      <sheetName val="1.资产负债表"/>
      <sheetName val="2.业务活动表"/>
      <sheetName val="3.现金流量表"/>
      <sheetName val="4.收入费用表"/>
      <sheetName val="5.收入明细表 "/>
      <sheetName val="6.科目余额表"/>
      <sheetName val="7.固定资产明细表"/>
      <sheetName val="8.其他应收款账龄分析表"/>
      <sheetName val="9.截至11月工行现金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selection activeCell="G6" sqref="G6"/>
    </sheetView>
  </sheetViews>
  <sheetFormatPr defaultRowHeight="14.4"/>
  <cols>
    <col min="1" max="1" width="11.77734375" style="26" customWidth="1"/>
    <col min="2" max="2" width="27.33203125" style="10" customWidth="1"/>
    <col min="3" max="3" width="17.6640625" style="10" customWidth="1"/>
    <col min="4" max="4" width="31" style="3" customWidth="1"/>
    <col min="5" max="5" width="16.109375" style="4" customWidth="1"/>
    <col min="6" max="6" width="17.6640625" style="5" customWidth="1"/>
    <col min="7" max="7" width="13.88671875" style="1" bestFit="1" customWidth="1"/>
    <col min="8" max="16384" width="8.88671875" style="1"/>
  </cols>
  <sheetData>
    <row r="1" spans="1:7" ht="25.2" customHeight="1">
      <c r="A1" s="27" t="s">
        <v>122</v>
      </c>
      <c r="B1" s="27"/>
      <c r="C1" s="27"/>
      <c r="D1" s="27"/>
      <c r="E1" s="27"/>
      <c r="F1" s="27"/>
    </row>
    <row r="2" spans="1:7" ht="19.2" customHeight="1">
      <c r="A2" s="28" t="s">
        <v>0</v>
      </c>
      <c r="B2" s="28"/>
      <c r="C2" s="2"/>
      <c r="F2" s="5" t="s">
        <v>123</v>
      </c>
    </row>
    <row r="3" spans="1:7" s="10" customForma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</row>
    <row r="4" spans="1:7" ht="16.8" customHeight="1">
      <c r="A4" s="29" t="s">
        <v>7</v>
      </c>
      <c r="B4" s="32" t="s">
        <v>7</v>
      </c>
      <c r="C4" s="11" t="s">
        <v>8</v>
      </c>
      <c r="D4" s="8"/>
      <c r="E4" s="9">
        <v>1584.97</v>
      </c>
      <c r="F4" s="35">
        <f>SUM(E4:E9)</f>
        <v>232798.44000000018</v>
      </c>
      <c r="G4" s="12"/>
    </row>
    <row r="5" spans="1:7" ht="31.8" customHeight="1">
      <c r="A5" s="30"/>
      <c r="B5" s="33"/>
      <c r="C5" s="11" t="s">
        <v>9</v>
      </c>
      <c r="D5" s="8" t="s">
        <v>10</v>
      </c>
      <c r="E5" s="13">
        <f>49102.0500000002</f>
        <v>49102.050000000199</v>
      </c>
      <c r="F5" s="36"/>
    </row>
    <row r="6" spans="1:7" ht="16.8" customHeight="1">
      <c r="A6" s="30"/>
      <c r="B6" s="33"/>
      <c r="C6" s="11" t="s">
        <v>11</v>
      </c>
      <c r="D6" s="8"/>
      <c r="E6" s="13">
        <v>11072.130000000005</v>
      </c>
      <c r="F6" s="36"/>
    </row>
    <row r="7" spans="1:7" ht="16.8" customHeight="1">
      <c r="A7" s="30"/>
      <c r="B7" s="33"/>
      <c r="C7" s="7" t="s">
        <v>12</v>
      </c>
      <c r="D7" s="8"/>
      <c r="E7" s="9">
        <v>4332.8599999999997</v>
      </c>
      <c r="F7" s="36"/>
    </row>
    <row r="8" spans="1:7" ht="16.8" customHeight="1">
      <c r="A8" s="30"/>
      <c r="B8" s="33"/>
      <c r="C8" s="7" t="s">
        <v>12</v>
      </c>
      <c r="D8" s="8" t="s">
        <v>13</v>
      </c>
      <c r="E8" s="9">
        <v>159652</v>
      </c>
      <c r="F8" s="36"/>
    </row>
    <row r="9" spans="1:7" ht="24.6" customHeight="1">
      <c r="A9" s="31"/>
      <c r="B9" s="34"/>
      <c r="C9" s="7" t="s">
        <v>12</v>
      </c>
      <c r="D9" s="8" t="s">
        <v>14</v>
      </c>
      <c r="E9" s="9">
        <v>7054.43</v>
      </c>
      <c r="F9" s="37"/>
    </row>
    <row r="10" spans="1:7" ht="36" customHeight="1">
      <c r="A10" s="38" t="s">
        <v>15</v>
      </c>
      <c r="B10" s="39" t="s">
        <v>15</v>
      </c>
      <c r="C10" s="11" t="s">
        <v>9</v>
      </c>
      <c r="D10" s="8"/>
      <c r="E10" s="13">
        <v>34.680000000000007</v>
      </c>
      <c r="F10" s="40">
        <f>SUM(E10:E13)</f>
        <v>199569.59999999998</v>
      </c>
    </row>
    <row r="11" spans="1:7" ht="17.399999999999999" customHeight="1">
      <c r="A11" s="38"/>
      <c r="B11" s="39"/>
      <c r="C11" s="7" t="s">
        <v>12</v>
      </c>
      <c r="D11" s="8" t="s">
        <v>16</v>
      </c>
      <c r="E11" s="13">
        <v>97141.2</v>
      </c>
      <c r="F11" s="40"/>
    </row>
    <row r="12" spans="1:7" ht="17.399999999999999" customHeight="1">
      <c r="A12" s="38"/>
      <c r="B12" s="39"/>
      <c r="C12" s="7" t="s">
        <v>12</v>
      </c>
      <c r="D12" s="8"/>
      <c r="E12" s="13">
        <v>30076.42</v>
      </c>
      <c r="F12" s="40"/>
    </row>
    <row r="13" spans="1:7" s="14" customFormat="1" ht="30.6" customHeight="1">
      <c r="A13" s="38"/>
      <c r="B13" s="39"/>
      <c r="C13" s="7" t="s">
        <v>12</v>
      </c>
      <c r="D13" s="8" t="s">
        <v>14</v>
      </c>
      <c r="E13" s="13">
        <v>72317.3</v>
      </c>
      <c r="F13" s="40"/>
    </row>
    <row r="14" spans="1:7" ht="29.4" customHeight="1">
      <c r="A14" s="29" t="s">
        <v>17</v>
      </c>
      <c r="B14" s="32" t="s">
        <v>18</v>
      </c>
      <c r="C14" s="11" t="s">
        <v>9</v>
      </c>
      <c r="D14" s="15" t="s">
        <v>19</v>
      </c>
      <c r="E14" s="16">
        <v>-1108</v>
      </c>
      <c r="F14" s="41">
        <f>SUM(E14:E17)</f>
        <v>49769.14</v>
      </c>
    </row>
    <row r="15" spans="1:7" ht="16.8" customHeight="1">
      <c r="A15" s="30"/>
      <c r="B15" s="33"/>
      <c r="C15" s="11" t="s">
        <v>20</v>
      </c>
      <c r="D15" s="8"/>
      <c r="E15" s="13">
        <v>3413.7</v>
      </c>
      <c r="F15" s="42"/>
    </row>
    <row r="16" spans="1:7" ht="16.8" customHeight="1">
      <c r="A16" s="30"/>
      <c r="B16" s="33"/>
      <c r="C16" s="11" t="s">
        <v>12</v>
      </c>
      <c r="D16" s="8" t="s">
        <v>14</v>
      </c>
      <c r="E16" s="9">
        <v>47396.78</v>
      </c>
      <c r="F16" s="42"/>
    </row>
    <row r="17" spans="1:7" ht="16.8" customHeight="1">
      <c r="A17" s="31"/>
      <c r="B17" s="34"/>
      <c r="C17" s="11" t="s">
        <v>12</v>
      </c>
      <c r="D17" s="8"/>
      <c r="E17" s="9">
        <v>66.66</v>
      </c>
      <c r="F17" s="43"/>
    </row>
    <row r="18" spans="1:7">
      <c r="A18" s="44" t="s">
        <v>21</v>
      </c>
      <c r="B18" s="45" t="s">
        <v>22</v>
      </c>
      <c r="C18" s="7" t="s">
        <v>8</v>
      </c>
      <c r="D18" s="11"/>
      <c r="E18" s="17">
        <v>61677.35</v>
      </c>
      <c r="F18" s="48">
        <f>SUM(E18:E24)</f>
        <v>1249507.4599870413</v>
      </c>
      <c r="G18" s="12"/>
    </row>
    <row r="19" spans="1:7">
      <c r="A19" s="44"/>
      <c r="B19" s="46"/>
      <c r="C19" s="11" t="s">
        <v>9</v>
      </c>
      <c r="D19" s="18"/>
      <c r="E19" s="13">
        <v>40001.980000000003</v>
      </c>
      <c r="F19" s="48"/>
    </row>
    <row r="20" spans="1:7">
      <c r="A20" s="44"/>
      <c r="B20" s="46"/>
      <c r="C20" s="11" t="s">
        <v>23</v>
      </c>
      <c r="D20" s="11"/>
      <c r="E20" s="13">
        <v>121.6</v>
      </c>
      <c r="F20" s="48"/>
    </row>
    <row r="21" spans="1:7">
      <c r="A21" s="44"/>
      <c r="B21" s="46"/>
      <c r="C21" s="11" t="s">
        <v>24</v>
      </c>
      <c r="D21" s="11"/>
      <c r="E21" s="13">
        <v>1098168.6799870413</v>
      </c>
      <c r="F21" s="48"/>
    </row>
    <row r="22" spans="1:7">
      <c r="A22" s="44"/>
      <c r="B22" s="46"/>
      <c r="C22" s="11" t="s">
        <v>25</v>
      </c>
      <c r="D22" s="11" t="s">
        <v>26</v>
      </c>
      <c r="E22" s="13">
        <v>-16656</v>
      </c>
      <c r="F22" s="48"/>
      <c r="G22" s="12"/>
    </row>
    <row r="23" spans="1:7">
      <c r="A23" s="44"/>
      <c r="B23" s="46"/>
      <c r="C23" s="11" t="s">
        <v>12</v>
      </c>
      <c r="D23" s="8" t="s">
        <v>14</v>
      </c>
      <c r="E23" s="13">
        <v>62493.85</v>
      </c>
      <c r="F23" s="48"/>
      <c r="G23" s="12"/>
    </row>
    <row r="24" spans="1:7">
      <c r="A24" s="44"/>
      <c r="B24" s="47"/>
      <c r="C24" s="11" t="s">
        <v>12</v>
      </c>
      <c r="D24" s="11"/>
      <c r="E24" s="13">
        <v>3700</v>
      </c>
      <c r="F24" s="48"/>
    </row>
    <row r="25" spans="1:7" ht="21.6" customHeight="1">
      <c r="A25" s="52" t="s">
        <v>27</v>
      </c>
      <c r="B25" s="54" t="s">
        <v>27</v>
      </c>
      <c r="C25" s="11" t="s">
        <v>28</v>
      </c>
      <c r="D25" s="11"/>
      <c r="E25" s="13">
        <v>16968</v>
      </c>
      <c r="F25" s="56">
        <f>SUM(E25:E26)</f>
        <v>33624</v>
      </c>
    </row>
    <row r="26" spans="1:7">
      <c r="A26" s="53"/>
      <c r="B26" s="55"/>
      <c r="C26" s="11" t="s">
        <v>29</v>
      </c>
      <c r="D26" s="11"/>
      <c r="E26" s="13">
        <v>16656</v>
      </c>
      <c r="F26" s="57"/>
    </row>
    <row r="27" spans="1:7">
      <c r="A27" s="52" t="s">
        <v>30</v>
      </c>
      <c r="B27" s="18" t="s">
        <v>31</v>
      </c>
      <c r="C27" s="11" t="s">
        <v>32</v>
      </c>
      <c r="D27" s="19"/>
      <c r="E27" s="13">
        <v>3167</v>
      </c>
      <c r="F27" s="56">
        <f>SUM(E27:E57)</f>
        <v>629767.61999999639</v>
      </c>
    </row>
    <row r="28" spans="1:7">
      <c r="A28" s="58"/>
      <c r="B28" s="18" t="s">
        <v>33</v>
      </c>
      <c r="C28" s="11" t="s">
        <v>32</v>
      </c>
      <c r="D28" s="19"/>
      <c r="E28" s="13">
        <v>63</v>
      </c>
      <c r="F28" s="59"/>
    </row>
    <row r="29" spans="1:7">
      <c r="A29" s="58"/>
      <c r="B29" s="18" t="s">
        <v>34</v>
      </c>
      <c r="C29" s="11" t="s">
        <v>32</v>
      </c>
      <c r="D29" s="19"/>
      <c r="E29" s="13">
        <v>682</v>
      </c>
      <c r="F29" s="59"/>
    </row>
    <row r="30" spans="1:7">
      <c r="A30" s="58"/>
      <c r="B30" s="18" t="s">
        <v>35</v>
      </c>
      <c r="C30" s="11" t="s">
        <v>8</v>
      </c>
      <c r="D30" s="19"/>
      <c r="E30" s="13">
        <f>3313.82+81.95</f>
        <v>3395.77</v>
      </c>
      <c r="F30" s="59"/>
    </row>
    <row r="31" spans="1:7">
      <c r="A31" s="58"/>
      <c r="B31" s="18" t="s">
        <v>36</v>
      </c>
      <c r="C31" s="11" t="s">
        <v>8</v>
      </c>
      <c r="D31" s="19"/>
      <c r="E31" s="13">
        <f>3610.39+4.18</f>
        <v>3614.5699999999997</v>
      </c>
      <c r="F31" s="59"/>
    </row>
    <row r="32" spans="1:7">
      <c r="A32" s="58"/>
      <c r="B32" s="18" t="s">
        <v>37</v>
      </c>
      <c r="C32" s="11" t="s">
        <v>8</v>
      </c>
      <c r="D32" s="19"/>
      <c r="E32" s="13">
        <f>1393.13+4</f>
        <v>1397.13</v>
      </c>
      <c r="F32" s="59"/>
    </row>
    <row r="33" spans="1:6">
      <c r="A33" s="58"/>
      <c r="B33" s="18" t="s">
        <v>38</v>
      </c>
      <c r="C33" s="11" t="s">
        <v>8</v>
      </c>
      <c r="D33" s="19"/>
      <c r="E33" s="13">
        <f>774+4</f>
        <v>778</v>
      </c>
      <c r="F33" s="59"/>
    </row>
    <row r="34" spans="1:6">
      <c r="A34" s="58"/>
      <c r="B34" s="18" t="s">
        <v>39</v>
      </c>
      <c r="C34" s="11" t="s">
        <v>8</v>
      </c>
      <c r="D34" s="19"/>
      <c r="E34" s="13">
        <v>4</v>
      </c>
      <c r="F34" s="59"/>
    </row>
    <row r="35" spans="1:6">
      <c r="A35" s="58"/>
      <c r="B35" s="18" t="s">
        <v>40</v>
      </c>
      <c r="C35" s="11" t="s">
        <v>8</v>
      </c>
      <c r="D35" s="19"/>
      <c r="E35" s="13">
        <v>4</v>
      </c>
      <c r="F35" s="59"/>
    </row>
    <row r="36" spans="1:6">
      <c r="A36" s="58"/>
      <c r="B36" s="18" t="s">
        <v>41</v>
      </c>
      <c r="C36" s="11" t="s">
        <v>9</v>
      </c>
      <c r="D36" s="19"/>
      <c r="E36" s="20">
        <v>951.53000000000009</v>
      </c>
      <c r="F36" s="59"/>
    </row>
    <row r="37" spans="1:6">
      <c r="A37" s="58"/>
      <c r="B37" s="18" t="s">
        <v>42</v>
      </c>
      <c r="C37" s="11" t="s">
        <v>9</v>
      </c>
      <c r="D37" s="19"/>
      <c r="E37" s="20">
        <v>44219.900000000853</v>
      </c>
      <c r="F37" s="59"/>
    </row>
    <row r="38" spans="1:6">
      <c r="A38" s="58"/>
      <c r="B38" s="18" t="s">
        <v>43</v>
      </c>
      <c r="C38" s="11" t="s">
        <v>9</v>
      </c>
      <c r="D38" s="19"/>
      <c r="E38" s="20">
        <v>19966.100000000471</v>
      </c>
      <c r="F38" s="59"/>
    </row>
    <row r="39" spans="1:6">
      <c r="A39" s="58"/>
      <c r="B39" s="18" t="s">
        <v>44</v>
      </c>
      <c r="C39" s="11" t="s">
        <v>9</v>
      </c>
      <c r="D39" s="19"/>
      <c r="E39" s="20">
        <v>15304.970000000178</v>
      </c>
      <c r="F39" s="59"/>
    </row>
    <row r="40" spans="1:6">
      <c r="A40" s="58"/>
      <c r="B40" s="18" t="s">
        <v>45</v>
      </c>
      <c r="C40" s="11" t="s">
        <v>9</v>
      </c>
      <c r="D40" s="19"/>
      <c r="E40" s="20">
        <v>166462.33999999266</v>
      </c>
      <c r="F40" s="59"/>
    </row>
    <row r="41" spans="1:6">
      <c r="A41" s="58"/>
      <c r="B41" s="18" t="s">
        <v>46</v>
      </c>
      <c r="C41" s="11" t="s">
        <v>9</v>
      </c>
      <c r="D41" s="19"/>
      <c r="E41" s="20">
        <v>2263.6200000000003</v>
      </c>
      <c r="F41" s="59"/>
    </row>
    <row r="42" spans="1:6">
      <c r="A42" s="58"/>
      <c r="B42" s="18" t="s">
        <v>47</v>
      </c>
      <c r="C42" s="11" t="s">
        <v>9</v>
      </c>
      <c r="D42" s="19"/>
      <c r="E42" s="20">
        <v>97028.590000001932</v>
      </c>
      <c r="F42" s="59"/>
    </row>
    <row r="43" spans="1:6">
      <c r="A43" s="58"/>
      <c r="B43" s="18" t="s">
        <v>48</v>
      </c>
      <c r="C43" s="11" t="s">
        <v>9</v>
      </c>
      <c r="D43" s="19"/>
      <c r="E43" s="20">
        <v>1082.69</v>
      </c>
      <c r="F43" s="59"/>
    </row>
    <row r="44" spans="1:6">
      <c r="A44" s="58"/>
      <c r="B44" s="18" t="s">
        <v>49</v>
      </c>
      <c r="C44" s="11" t="s">
        <v>9</v>
      </c>
      <c r="D44" s="19"/>
      <c r="E44" s="20">
        <v>3448.4700000000003</v>
      </c>
      <c r="F44" s="59"/>
    </row>
    <row r="45" spans="1:6">
      <c r="A45" s="58"/>
      <c r="B45" s="18" t="s">
        <v>50</v>
      </c>
      <c r="C45" s="11" t="s">
        <v>9</v>
      </c>
      <c r="D45" s="19"/>
      <c r="E45" s="20">
        <v>12748.120000000848</v>
      </c>
      <c r="F45" s="59"/>
    </row>
    <row r="46" spans="1:6">
      <c r="A46" s="58"/>
      <c r="B46" s="18" t="s">
        <v>51</v>
      </c>
      <c r="C46" s="11" t="s">
        <v>9</v>
      </c>
      <c r="D46" s="19"/>
      <c r="E46" s="20">
        <v>1020.3100000000001</v>
      </c>
      <c r="F46" s="59"/>
    </row>
    <row r="47" spans="1:6">
      <c r="A47" s="58"/>
      <c r="B47" s="18" t="s">
        <v>52</v>
      </c>
      <c r="C47" s="11" t="s">
        <v>9</v>
      </c>
      <c r="D47" s="19"/>
      <c r="E47" s="20">
        <v>70576.08</v>
      </c>
      <c r="F47" s="59"/>
    </row>
    <row r="48" spans="1:6">
      <c r="A48" s="58"/>
      <c r="B48" s="18" t="s">
        <v>53</v>
      </c>
      <c r="C48" s="11" t="s">
        <v>9</v>
      </c>
      <c r="D48" s="19"/>
      <c r="E48" s="20">
        <v>1519.44</v>
      </c>
      <c r="F48" s="59"/>
    </row>
    <row r="49" spans="1:6">
      <c r="A49" s="58"/>
      <c r="B49" s="18" t="s">
        <v>54</v>
      </c>
      <c r="C49" s="11" t="s">
        <v>9</v>
      </c>
      <c r="D49" s="19"/>
      <c r="E49" s="20">
        <v>20680.330000000275</v>
      </c>
      <c r="F49" s="59"/>
    </row>
    <row r="50" spans="1:6">
      <c r="A50" s="58"/>
      <c r="B50" s="18" t="s">
        <v>55</v>
      </c>
      <c r="C50" s="11" t="s">
        <v>9</v>
      </c>
      <c r="D50" s="19"/>
      <c r="E50" s="20">
        <v>1495.6699999999998</v>
      </c>
      <c r="F50" s="59"/>
    </row>
    <row r="51" spans="1:6">
      <c r="A51" s="58"/>
      <c r="B51" s="18" t="s">
        <v>56</v>
      </c>
      <c r="C51" s="11" t="s">
        <v>9</v>
      </c>
      <c r="D51" s="19"/>
      <c r="E51" s="20">
        <v>2546.0800000000004</v>
      </c>
      <c r="F51" s="59"/>
    </row>
    <row r="52" spans="1:6">
      <c r="A52" s="58"/>
      <c r="B52" s="18" t="s">
        <v>57</v>
      </c>
      <c r="C52" s="11" t="s">
        <v>9</v>
      </c>
      <c r="D52" s="19"/>
      <c r="E52" s="20">
        <v>1716.0099999999998</v>
      </c>
      <c r="F52" s="59"/>
    </row>
    <row r="53" spans="1:6">
      <c r="A53" s="58"/>
      <c r="B53" s="18" t="s">
        <v>58</v>
      </c>
      <c r="C53" s="11" t="s">
        <v>9</v>
      </c>
      <c r="D53" s="19"/>
      <c r="E53" s="20">
        <v>104090.31</v>
      </c>
      <c r="F53" s="59"/>
    </row>
    <row r="54" spans="1:6">
      <c r="A54" s="58"/>
      <c r="B54" s="18" t="s">
        <v>59</v>
      </c>
      <c r="C54" s="11" t="s">
        <v>9</v>
      </c>
      <c r="D54" s="19"/>
      <c r="E54" s="20">
        <v>135813.17999999135</v>
      </c>
      <c r="F54" s="59"/>
    </row>
    <row r="55" spans="1:6">
      <c r="A55" s="58"/>
      <c r="B55" s="18" t="s">
        <v>60</v>
      </c>
      <c r="C55" s="11" t="s">
        <v>9</v>
      </c>
      <c r="D55" s="19"/>
      <c r="E55" s="20">
        <v>1163.6199999999999</v>
      </c>
      <c r="F55" s="59"/>
    </row>
    <row r="56" spans="1:6">
      <c r="A56" s="58"/>
      <c r="B56" s="18" t="s">
        <v>61</v>
      </c>
      <c r="C56" s="11" t="s">
        <v>9</v>
      </c>
      <c r="D56" s="19"/>
      <c r="E56" s="20">
        <v>108469.76000000782</v>
      </c>
      <c r="F56" s="59"/>
    </row>
    <row r="57" spans="1:6">
      <c r="A57" s="53"/>
      <c r="B57" s="18" t="s">
        <v>62</v>
      </c>
      <c r="C57" s="11" t="s">
        <v>28</v>
      </c>
      <c r="D57" s="19"/>
      <c r="E57" s="20">
        <f>-155624.09-40280.88</f>
        <v>-195904.97</v>
      </c>
      <c r="F57" s="57"/>
    </row>
    <row r="58" spans="1:6">
      <c r="A58" s="18" t="s">
        <v>63</v>
      </c>
      <c r="B58" s="18" t="s">
        <v>63</v>
      </c>
      <c r="C58" s="11" t="s">
        <v>9</v>
      </c>
      <c r="D58" s="19"/>
      <c r="E58" s="13">
        <v>3</v>
      </c>
      <c r="F58" s="13">
        <f>E58</f>
        <v>3</v>
      </c>
    </row>
    <row r="59" spans="1:6">
      <c r="A59" s="49" t="s">
        <v>64</v>
      </c>
      <c r="B59" s="45" t="s">
        <v>64</v>
      </c>
      <c r="C59" s="11" t="s">
        <v>9</v>
      </c>
      <c r="D59" s="19"/>
      <c r="E59" s="13">
        <v>22</v>
      </c>
      <c r="F59" s="56">
        <f>SUM(E59:E60)</f>
        <v>22032.06</v>
      </c>
    </row>
    <row r="60" spans="1:6">
      <c r="A60" s="51"/>
      <c r="B60" s="47"/>
      <c r="C60" s="11" t="s">
        <v>12</v>
      </c>
      <c r="D60" s="8" t="s">
        <v>14</v>
      </c>
      <c r="E60" s="13">
        <v>22010.06</v>
      </c>
      <c r="F60" s="57"/>
    </row>
    <row r="61" spans="1:6">
      <c r="A61" s="49" t="s">
        <v>65</v>
      </c>
      <c r="B61" s="45" t="s">
        <v>65</v>
      </c>
      <c r="C61" s="11" t="s">
        <v>66</v>
      </c>
      <c r="D61" s="19"/>
      <c r="E61" s="20">
        <v>1588</v>
      </c>
      <c r="F61" s="56">
        <f>SUM(E61:E63)</f>
        <v>6075.6300000000047</v>
      </c>
    </row>
    <row r="62" spans="1:6">
      <c r="A62" s="50"/>
      <c r="B62" s="46"/>
      <c r="C62" s="11" t="s">
        <v>67</v>
      </c>
      <c r="D62" s="19" t="s">
        <v>68</v>
      </c>
      <c r="E62" s="20">
        <v>-445512.37</v>
      </c>
      <c r="F62" s="59"/>
    </row>
    <row r="63" spans="1:6">
      <c r="A63" s="51"/>
      <c r="B63" s="47"/>
      <c r="C63" s="11" t="s">
        <v>67</v>
      </c>
      <c r="D63" s="19" t="s">
        <v>69</v>
      </c>
      <c r="E63" s="20">
        <v>450000</v>
      </c>
      <c r="F63" s="57"/>
    </row>
    <row r="64" spans="1:6">
      <c r="A64" s="49" t="s">
        <v>70</v>
      </c>
      <c r="B64" s="18" t="s">
        <v>71</v>
      </c>
      <c r="C64" s="11" t="s">
        <v>8</v>
      </c>
      <c r="D64" s="19"/>
      <c r="E64" s="20">
        <v>9.25</v>
      </c>
      <c r="F64" s="56">
        <f>SUM(E64:E66)</f>
        <v>5536.33</v>
      </c>
    </row>
    <row r="65" spans="1:6">
      <c r="A65" s="50"/>
      <c r="B65" s="60" t="s">
        <v>72</v>
      </c>
      <c r="C65" s="11" t="s">
        <v>73</v>
      </c>
      <c r="D65" s="19"/>
      <c r="E65" s="20">
        <v>100</v>
      </c>
      <c r="F65" s="59"/>
    </row>
    <row r="66" spans="1:6">
      <c r="A66" s="51"/>
      <c r="B66" s="60"/>
      <c r="C66" s="11" t="s">
        <v>8</v>
      </c>
      <c r="D66" s="19"/>
      <c r="E66" s="20">
        <v>5427.08</v>
      </c>
      <c r="F66" s="57"/>
    </row>
    <row r="67" spans="1:6">
      <c r="A67" s="49" t="s">
        <v>74</v>
      </c>
      <c r="B67" s="18" t="s">
        <v>74</v>
      </c>
      <c r="C67" s="11" t="s">
        <v>8</v>
      </c>
      <c r="D67" s="19"/>
      <c r="E67" s="13">
        <v>7408.09</v>
      </c>
      <c r="F67" s="56">
        <f>SUM(E67:E74)</f>
        <v>7008279.75</v>
      </c>
    </row>
    <row r="68" spans="1:6">
      <c r="A68" s="50"/>
      <c r="B68" s="18" t="s">
        <v>75</v>
      </c>
      <c r="C68" s="11" t="s">
        <v>9</v>
      </c>
      <c r="D68" s="19"/>
      <c r="E68" s="13">
        <v>8253.7199999999448</v>
      </c>
      <c r="F68" s="59"/>
    </row>
    <row r="69" spans="1:6">
      <c r="A69" s="50"/>
      <c r="B69" s="18" t="s">
        <v>76</v>
      </c>
      <c r="C69" s="11" t="s">
        <v>9</v>
      </c>
      <c r="D69" s="19"/>
      <c r="E69" s="13">
        <v>38</v>
      </c>
      <c r="F69" s="59"/>
    </row>
    <row r="70" spans="1:6">
      <c r="A70" s="50"/>
      <c r="B70" s="18" t="s">
        <v>77</v>
      </c>
      <c r="C70" s="11" t="s">
        <v>9</v>
      </c>
      <c r="D70" s="19"/>
      <c r="E70" s="13">
        <v>2048.42</v>
      </c>
      <c r="F70" s="59"/>
    </row>
    <row r="71" spans="1:6">
      <c r="A71" s="50"/>
      <c r="B71" s="18" t="s">
        <v>77</v>
      </c>
      <c r="C71" s="11" t="s">
        <v>67</v>
      </c>
      <c r="D71" s="8" t="s">
        <v>13</v>
      </c>
      <c r="E71" s="13">
        <v>1905750.96</v>
      </c>
      <c r="F71" s="59"/>
    </row>
    <row r="72" spans="1:6">
      <c r="A72" s="50"/>
      <c r="B72" s="18" t="s">
        <v>76</v>
      </c>
      <c r="C72" s="11" t="s">
        <v>67</v>
      </c>
      <c r="D72" s="8" t="s">
        <v>13</v>
      </c>
      <c r="E72" s="13">
        <v>1274829.8600000001</v>
      </c>
      <c r="F72" s="59"/>
    </row>
    <row r="73" spans="1:6">
      <c r="A73" s="50"/>
      <c r="B73" s="18" t="s">
        <v>77</v>
      </c>
      <c r="C73" s="11" t="s">
        <v>67</v>
      </c>
      <c r="D73" s="8" t="s">
        <v>14</v>
      </c>
      <c r="E73" s="13">
        <v>20814.509999999998</v>
      </c>
      <c r="F73" s="59"/>
    </row>
    <row r="74" spans="1:6">
      <c r="A74" s="51"/>
      <c r="B74" s="18" t="s">
        <v>78</v>
      </c>
      <c r="C74" s="11" t="s">
        <v>67</v>
      </c>
      <c r="D74" s="8" t="s">
        <v>14</v>
      </c>
      <c r="E74" s="13">
        <v>3789136.19</v>
      </c>
      <c r="F74" s="57"/>
    </row>
    <row r="75" spans="1:6">
      <c r="A75" s="61" t="s">
        <v>79</v>
      </c>
      <c r="B75" s="18" t="s">
        <v>79</v>
      </c>
      <c r="C75" s="11" t="s">
        <v>66</v>
      </c>
      <c r="D75" s="19"/>
      <c r="E75" s="13">
        <v>79246.47</v>
      </c>
      <c r="F75" s="62">
        <f>SUM(E75:E80)</f>
        <v>212414.79</v>
      </c>
    </row>
    <row r="76" spans="1:6">
      <c r="A76" s="61"/>
      <c r="B76" s="18" t="s">
        <v>80</v>
      </c>
      <c r="C76" s="11" t="s">
        <v>9</v>
      </c>
      <c r="D76" s="19"/>
      <c r="E76" s="13">
        <v>1582.76</v>
      </c>
      <c r="F76" s="62"/>
    </row>
    <row r="77" spans="1:6">
      <c r="A77" s="61"/>
      <c r="B77" s="18" t="s">
        <v>81</v>
      </c>
      <c r="C77" s="11" t="s">
        <v>9</v>
      </c>
      <c r="D77" s="19"/>
      <c r="E77" s="20">
        <f>51+26</f>
        <v>77</v>
      </c>
      <c r="F77" s="62"/>
    </row>
    <row r="78" spans="1:6">
      <c r="A78" s="61"/>
      <c r="B78" s="18" t="s">
        <v>80</v>
      </c>
      <c r="C78" s="18" t="s">
        <v>82</v>
      </c>
      <c r="D78" s="19"/>
      <c r="E78" s="20">
        <v>20811.46</v>
      </c>
      <c r="F78" s="62"/>
    </row>
    <row r="79" spans="1:6">
      <c r="A79" s="61"/>
      <c r="B79" s="18" t="s">
        <v>80</v>
      </c>
      <c r="C79" s="18" t="s">
        <v>82</v>
      </c>
      <c r="D79" s="19" t="s">
        <v>83</v>
      </c>
      <c r="E79" s="20">
        <v>50000</v>
      </c>
      <c r="F79" s="62"/>
    </row>
    <row r="80" spans="1:6">
      <c r="A80" s="61"/>
      <c r="B80" s="18" t="s">
        <v>84</v>
      </c>
      <c r="C80" s="18" t="s">
        <v>82</v>
      </c>
      <c r="D80" s="8" t="s">
        <v>14</v>
      </c>
      <c r="E80" s="20">
        <v>60697.1</v>
      </c>
      <c r="F80" s="62"/>
    </row>
    <row r="81" spans="1:6">
      <c r="A81" s="21" t="s">
        <v>85</v>
      </c>
      <c r="B81" s="19" t="s">
        <v>85</v>
      </c>
      <c r="C81" s="18" t="s">
        <v>82</v>
      </c>
      <c r="D81" s="8" t="s">
        <v>14</v>
      </c>
      <c r="E81" s="13">
        <v>4862.3599999999997</v>
      </c>
      <c r="F81" s="22">
        <f>SUM(E81:E81)</f>
        <v>4862.3599999999997</v>
      </c>
    </row>
    <row r="82" spans="1:6">
      <c r="A82" s="49" t="s">
        <v>86</v>
      </c>
      <c r="B82" s="45" t="s">
        <v>87</v>
      </c>
      <c r="C82" s="18" t="s">
        <v>82</v>
      </c>
      <c r="D82" s="8" t="s">
        <v>14</v>
      </c>
      <c r="E82" s="20">
        <v>36831.360000000001</v>
      </c>
      <c r="F82" s="56">
        <f>SUM(E82:E86)</f>
        <v>299047.56</v>
      </c>
    </row>
    <row r="83" spans="1:6">
      <c r="A83" s="50"/>
      <c r="B83" s="47"/>
      <c r="C83" s="18" t="s">
        <v>28</v>
      </c>
      <c r="D83" s="8"/>
      <c r="E83" s="20">
        <v>155275.20000000001</v>
      </c>
      <c r="F83" s="59"/>
    </row>
    <row r="84" spans="1:6">
      <c r="A84" s="50"/>
      <c r="B84" s="45" t="s">
        <v>88</v>
      </c>
      <c r="C84" s="11" t="s">
        <v>9</v>
      </c>
      <c r="D84" s="8"/>
      <c r="E84" s="20">
        <v>41</v>
      </c>
      <c r="F84" s="59"/>
    </row>
    <row r="85" spans="1:6">
      <c r="A85" s="50"/>
      <c r="B85" s="46"/>
      <c r="C85" s="18" t="s">
        <v>67</v>
      </c>
      <c r="D85" s="8"/>
      <c r="E85" s="20">
        <v>6900</v>
      </c>
      <c r="F85" s="59"/>
    </row>
    <row r="86" spans="1:6">
      <c r="A86" s="51"/>
      <c r="B86" s="47"/>
      <c r="C86" s="18" t="s">
        <v>67</v>
      </c>
      <c r="D86" s="8" t="s">
        <v>89</v>
      </c>
      <c r="E86" s="20">
        <v>100000</v>
      </c>
      <c r="F86" s="57"/>
    </row>
    <row r="87" spans="1:6">
      <c r="A87" s="52" t="s">
        <v>90</v>
      </c>
      <c r="B87" s="45" t="s">
        <v>91</v>
      </c>
      <c r="C87" s="18" t="s">
        <v>28</v>
      </c>
      <c r="D87" s="8"/>
      <c r="E87" s="20">
        <v>319</v>
      </c>
      <c r="F87" s="56">
        <f>SUM(E87:E88)</f>
        <v>962</v>
      </c>
    </row>
    <row r="88" spans="1:6">
      <c r="A88" s="53"/>
      <c r="B88" s="47"/>
      <c r="C88" s="11" t="s">
        <v>9</v>
      </c>
      <c r="D88" s="19"/>
      <c r="E88" s="13">
        <v>643</v>
      </c>
      <c r="F88" s="57"/>
    </row>
    <row r="89" spans="1:6">
      <c r="A89" s="23" t="s">
        <v>92</v>
      </c>
      <c r="B89" s="23" t="s">
        <v>92</v>
      </c>
      <c r="C89" s="11" t="s">
        <v>93</v>
      </c>
      <c r="D89" s="19"/>
      <c r="E89" s="13">
        <v>2000</v>
      </c>
      <c r="F89" s="13">
        <f>E89</f>
        <v>2000</v>
      </c>
    </row>
    <row r="90" spans="1:6" ht="28.8">
      <c r="A90" s="23" t="s">
        <v>94</v>
      </c>
      <c r="B90" s="23" t="s">
        <v>95</v>
      </c>
      <c r="C90" s="11" t="s">
        <v>67</v>
      </c>
      <c r="D90" s="19" t="s">
        <v>96</v>
      </c>
      <c r="E90" s="13">
        <v>108540</v>
      </c>
      <c r="F90" s="24">
        <f>E90</f>
        <v>108540</v>
      </c>
    </row>
    <row r="91" spans="1:6">
      <c r="A91" s="23" t="s">
        <v>97</v>
      </c>
      <c r="B91" s="23" t="s">
        <v>97</v>
      </c>
      <c r="C91" s="11" t="s">
        <v>67</v>
      </c>
      <c r="D91" s="19"/>
      <c r="E91" s="13">
        <v>1000</v>
      </c>
      <c r="F91" s="24">
        <f>E91</f>
        <v>1000</v>
      </c>
    </row>
    <row r="92" spans="1:6">
      <c r="A92" s="52" t="s">
        <v>98</v>
      </c>
      <c r="B92" s="18" t="s">
        <v>99</v>
      </c>
      <c r="C92" s="11" t="s">
        <v>9</v>
      </c>
      <c r="D92" s="19"/>
      <c r="E92" s="13">
        <f>159720.13+40280.88</f>
        <v>200001.01</v>
      </c>
      <c r="F92" s="64">
        <f>SUM(E92:E108)</f>
        <v>1398758.97</v>
      </c>
    </row>
    <row r="93" spans="1:6">
      <c r="A93" s="58"/>
      <c r="B93" s="18" t="s">
        <v>100</v>
      </c>
      <c r="C93" s="11" t="s">
        <v>8</v>
      </c>
      <c r="D93" s="19"/>
      <c r="E93" s="13">
        <v>3.89</v>
      </c>
      <c r="F93" s="65"/>
    </row>
    <row r="94" spans="1:6">
      <c r="A94" s="58"/>
      <c r="B94" s="18" t="s">
        <v>101</v>
      </c>
      <c r="C94" s="11" t="s">
        <v>8</v>
      </c>
      <c r="D94" s="19"/>
      <c r="E94" s="13">
        <v>118369.8</v>
      </c>
      <c r="F94" s="65"/>
    </row>
    <row r="95" spans="1:6">
      <c r="A95" s="58"/>
      <c r="B95" s="18" t="s">
        <v>102</v>
      </c>
      <c r="C95" s="11" t="s">
        <v>12</v>
      </c>
      <c r="D95" s="19" t="s">
        <v>69</v>
      </c>
      <c r="E95" s="13">
        <v>445512.37</v>
      </c>
      <c r="F95" s="65"/>
    </row>
    <row r="96" spans="1:6">
      <c r="A96" s="58"/>
      <c r="B96" s="18" t="s">
        <v>103</v>
      </c>
      <c r="C96" s="11" t="s">
        <v>12</v>
      </c>
      <c r="D96" s="8" t="s">
        <v>14</v>
      </c>
      <c r="E96" s="13">
        <f>5000+5158.04</f>
        <v>10158.040000000001</v>
      </c>
      <c r="F96" s="65"/>
    </row>
    <row r="97" spans="1:6">
      <c r="A97" s="58"/>
      <c r="B97" s="18" t="s">
        <v>104</v>
      </c>
      <c r="C97" s="11" t="s">
        <v>12</v>
      </c>
      <c r="D97" s="8" t="s">
        <v>14</v>
      </c>
      <c r="E97" s="13">
        <v>44544.85</v>
      </c>
      <c r="F97" s="65"/>
    </row>
    <row r="98" spans="1:6">
      <c r="A98" s="58"/>
      <c r="B98" s="18" t="s">
        <v>105</v>
      </c>
      <c r="C98" s="11" t="s">
        <v>12</v>
      </c>
      <c r="D98" s="8" t="s">
        <v>14</v>
      </c>
      <c r="E98" s="13">
        <v>15915.54</v>
      </c>
      <c r="F98" s="65"/>
    </row>
    <row r="99" spans="1:6">
      <c r="A99" s="58"/>
      <c r="B99" s="18" t="s">
        <v>106</v>
      </c>
      <c r="C99" s="11" t="s">
        <v>12</v>
      </c>
      <c r="D99" s="8" t="s">
        <v>14</v>
      </c>
      <c r="E99" s="13">
        <v>20604.32</v>
      </c>
      <c r="F99" s="65"/>
    </row>
    <row r="100" spans="1:6">
      <c r="A100" s="58"/>
      <c r="B100" s="18" t="s">
        <v>107</v>
      </c>
      <c r="C100" s="11" t="s">
        <v>12</v>
      </c>
      <c r="D100" s="8" t="s">
        <v>14</v>
      </c>
      <c r="E100" s="13">
        <v>38855.06</v>
      </c>
      <c r="F100" s="65"/>
    </row>
    <row r="101" spans="1:6">
      <c r="A101" s="58"/>
      <c r="B101" s="18" t="s">
        <v>108</v>
      </c>
      <c r="C101" s="11" t="s">
        <v>12</v>
      </c>
      <c r="D101" s="8" t="s">
        <v>14</v>
      </c>
      <c r="E101" s="13">
        <v>116864.32000000001</v>
      </c>
      <c r="F101" s="65"/>
    </row>
    <row r="102" spans="1:6">
      <c r="A102" s="58"/>
      <c r="B102" s="18" t="s">
        <v>109</v>
      </c>
      <c r="C102" s="11" t="s">
        <v>12</v>
      </c>
      <c r="D102" s="8" t="s">
        <v>14</v>
      </c>
      <c r="E102" s="13">
        <v>16203.36</v>
      </c>
      <c r="F102" s="65"/>
    </row>
    <row r="103" spans="1:6">
      <c r="A103" s="58"/>
      <c r="B103" s="18" t="s">
        <v>110</v>
      </c>
      <c r="C103" s="11" t="s">
        <v>12</v>
      </c>
      <c r="D103" s="8" t="s">
        <v>14</v>
      </c>
      <c r="E103" s="13">
        <v>31261.759999999998</v>
      </c>
      <c r="F103" s="65"/>
    </row>
    <row r="104" spans="1:6">
      <c r="A104" s="58"/>
      <c r="B104" s="18" t="s">
        <v>111</v>
      </c>
      <c r="C104" s="11" t="s">
        <v>12</v>
      </c>
      <c r="D104" s="8" t="s">
        <v>14</v>
      </c>
      <c r="E104" s="13">
        <v>6904.4</v>
      </c>
      <c r="F104" s="65"/>
    </row>
    <row r="105" spans="1:6">
      <c r="A105" s="58"/>
      <c r="B105" s="18" t="s">
        <v>112</v>
      </c>
      <c r="C105" s="11" t="s">
        <v>12</v>
      </c>
      <c r="D105" s="8" t="s">
        <v>14</v>
      </c>
      <c r="E105" s="20">
        <v>26668.18</v>
      </c>
      <c r="F105" s="65"/>
    </row>
    <row r="106" spans="1:6">
      <c r="A106" s="58"/>
      <c r="B106" s="18" t="s">
        <v>113</v>
      </c>
      <c r="C106" s="11" t="s">
        <v>12</v>
      </c>
      <c r="D106" s="8" t="s">
        <v>14</v>
      </c>
      <c r="E106" s="20">
        <v>196.9</v>
      </c>
      <c r="F106" s="65"/>
    </row>
    <row r="107" spans="1:6">
      <c r="A107" s="58"/>
      <c r="B107" s="18" t="s">
        <v>114</v>
      </c>
      <c r="C107" s="11" t="s">
        <v>12</v>
      </c>
      <c r="D107" s="8" t="s">
        <v>14</v>
      </c>
      <c r="E107" s="20">
        <v>120521.1</v>
      </c>
      <c r="F107" s="65"/>
    </row>
    <row r="108" spans="1:6">
      <c r="A108" s="58"/>
      <c r="B108" s="18" t="s">
        <v>115</v>
      </c>
      <c r="C108" s="11" t="s">
        <v>12</v>
      </c>
      <c r="D108" s="8" t="s">
        <v>69</v>
      </c>
      <c r="E108" s="20">
        <v>186174.07</v>
      </c>
      <c r="F108" s="65"/>
    </row>
    <row r="109" spans="1:6">
      <c r="A109" s="61" t="s">
        <v>116</v>
      </c>
      <c r="B109" s="18" t="s">
        <v>117</v>
      </c>
      <c r="C109" s="18" t="s">
        <v>66</v>
      </c>
      <c r="D109" s="11"/>
      <c r="E109" s="20">
        <v>10</v>
      </c>
      <c r="F109" s="48">
        <f>SUM(E109:E114)</f>
        <v>-2078087.56</v>
      </c>
    </row>
    <row r="110" spans="1:6">
      <c r="A110" s="61"/>
      <c r="B110" s="18" t="s">
        <v>118</v>
      </c>
      <c r="C110" s="11" t="s">
        <v>119</v>
      </c>
      <c r="D110" s="19"/>
      <c r="E110" s="20">
        <v>1329</v>
      </c>
      <c r="F110" s="48"/>
    </row>
    <row r="111" spans="1:6">
      <c r="A111" s="61"/>
      <c r="B111" s="44" t="s">
        <v>116</v>
      </c>
      <c r="C111" s="18" t="s">
        <v>12</v>
      </c>
      <c r="D111" s="19" t="s">
        <v>13</v>
      </c>
      <c r="E111" s="13">
        <v>-3458602.62</v>
      </c>
      <c r="F111" s="48"/>
    </row>
    <row r="112" spans="1:6" ht="28.8">
      <c r="A112" s="61"/>
      <c r="B112" s="44"/>
      <c r="C112" s="18" t="s">
        <v>12</v>
      </c>
      <c r="D112" s="8" t="s">
        <v>120</v>
      </c>
      <c r="E112" s="13">
        <v>1141799.1200000001</v>
      </c>
      <c r="F112" s="48"/>
    </row>
    <row r="113" spans="1:6">
      <c r="A113" s="61"/>
      <c r="B113" s="44"/>
      <c r="C113" s="18" t="s">
        <v>12</v>
      </c>
      <c r="D113" s="19"/>
      <c r="E113" s="20">
        <v>100</v>
      </c>
      <c r="F113" s="48"/>
    </row>
    <row r="114" spans="1:6">
      <c r="A114" s="61"/>
      <c r="B114" s="44"/>
      <c r="C114" s="18" t="s">
        <v>12</v>
      </c>
      <c r="D114" s="19"/>
      <c r="E114" s="13">
        <v>237276.94</v>
      </c>
      <c r="F114" s="48"/>
    </row>
    <row r="115" spans="1:6">
      <c r="A115" s="63" t="s">
        <v>121</v>
      </c>
      <c r="B115" s="63"/>
      <c r="C115" s="25"/>
      <c r="D115" s="11"/>
      <c r="E115" s="20"/>
      <c r="F115" s="13">
        <f>SUM(F4:F114)</f>
        <v>9386461.1499870364</v>
      </c>
    </row>
  </sheetData>
  <mergeCells count="45">
    <mergeCell ref="A115:B115"/>
    <mergeCell ref="A92:A108"/>
    <mergeCell ref="F92:F108"/>
    <mergeCell ref="A109:A114"/>
    <mergeCell ref="F109:F114"/>
    <mergeCell ref="B111:B114"/>
    <mergeCell ref="A87:A88"/>
    <mergeCell ref="B87:B88"/>
    <mergeCell ref="F87:F88"/>
    <mergeCell ref="A67:A74"/>
    <mergeCell ref="F67:F74"/>
    <mergeCell ref="A75:A80"/>
    <mergeCell ref="F75:F80"/>
    <mergeCell ref="A82:A86"/>
    <mergeCell ref="B82:B83"/>
    <mergeCell ref="F82:F86"/>
    <mergeCell ref="B84:B86"/>
    <mergeCell ref="A61:A63"/>
    <mergeCell ref="B61:B63"/>
    <mergeCell ref="F61:F63"/>
    <mergeCell ref="A64:A66"/>
    <mergeCell ref="F64:F66"/>
    <mergeCell ref="B65:B66"/>
    <mergeCell ref="A27:A57"/>
    <mergeCell ref="F27:F57"/>
    <mergeCell ref="A59:A60"/>
    <mergeCell ref="B59:B60"/>
    <mergeCell ref="F59:F60"/>
    <mergeCell ref="A18:A24"/>
    <mergeCell ref="B18:B24"/>
    <mergeCell ref="F18:F24"/>
    <mergeCell ref="A25:A26"/>
    <mergeCell ref="B25:B26"/>
    <mergeCell ref="F25:F26"/>
    <mergeCell ref="A10:A13"/>
    <mergeCell ref="B10:B13"/>
    <mergeCell ref="F10:F13"/>
    <mergeCell ref="A14:A17"/>
    <mergeCell ref="B14:B17"/>
    <mergeCell ref="F14:F17"/>
    <mergeCell ref="A1:F1"/>
    <mergeCell ref="A2:B2"/>
    <mergeCell ref="A4:A9"/>
    <mergeCell ref="B4:B9"/>
    <mergeCell ref="F4:F9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5.收入明细表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isun</dc:creator>
  <cp:lastModifiedBy>isun</cp:lastModifiedBy>
  <dcterms:created xsi:type="dcterms:W3CDTF">2019-01-10T11:56:39Z</dcterms:created>
  <dcterms:modified xsi:type="dcterms:W3CDTF">2020-10-12T05:11:10Z</dcterms:modified>
</cp:coreProperties>
</file>